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Coûts" sheetId="2" r:id="rId1"/>
    <sheet name="Données" sheetId="1" r:id="rId2"/>
    <sheet name="Précipitations" sheetId="3" r:id="rId3"/>
  </sheets>
  <definedNames>
    <definedName name="Citerne_l">Coûts!$J$15:$M$19</definedName>
  </definedNames>
  <calcPr calcId="152511"/>
</workbook>
</file>

<file path=xl/calcChain.xml><?xml version="1.0" encoding="utf-8"?>
<calcChain xmlns="http://schemas.openxmlformats.org/spreadsheetml/2006/main">
  <c r="F7" i="2" l="1"/>
  <c r="E6" i="2" l="1"/>
  <c r="F4" i="2"/>
  <c r="G21" i="1"/>
  <c r="G22" i="1"/>
  <c r="G23" i="1"/>
  <c r="G20" i="1"/>
  <c r="E12" i="2" l="1"/>
  <c r="E13" i="2" s="1"/>
  <c r="I5" i="2"/>
  <c r="E14" i="2" l="1"/>
  <c r="I6" i="2" s="1"/>
  <c r="I7" i="2" l="1"/>
  <c r="I10" i="2"/>
  <c r="I11" i="2" l="1"/>
</calcChain>
</file>

<file path=xl/comments1.xml><?xml version="1.0" encoding="utf-8"?>
<comments xmlns="http://schemas.openxmlformats.org/spreadsheetml/2006/main">
  <authors>
    <author>Auteur</author>
  </authors>
  <commentList>
    <comment ref="E9" authorId="0" shapeId="0">
      <text>
        <r>
          <rPr>
            <sz val="9"/>
            <color indexed="81"/>
            <rFont val="Tahoma"/>
            <family val="2"/>
          </rPr>
          <t>Prix au m3 selon votre dernière facture.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E10" authorId="0" shapeId="0">
      <text>
        <r>
          <rPr>
            <sz val="9"/>
            <color indexed="81"/>
            <rFont val="Tahoma"/>
            <family val="2"/>
          </rPr>
          <t>Vous pouvez simuler l'amortissement de votre citerne avec un prix futur plus élevé selon vos estimations.</t>
        </r>
      </text>
    </comment>
    <comment ref="E12" authorId="0" shapeId="0">
      <text>
        <r>
          <rPr>
            <sz val="9"/>
            <color indexed="81"/>
            <rFont val="Tahoma"/>
            <family val="2"/>
          </rPr>
          <t>[(Précipitations*Surface de toit) + Utilisation]</t>
        </r>
      </text>
    </comment>
    <comment ref="E13" authorId="0" shapeId="0">
      <text>
        <r>
          <rPr>
            <sz val="9"/>
            <color indexed="81"/>
            <rFont val="Tahoma"/>
            <family val="2"/>
          </rPr>
          <t xml:space="preserve">Volume maximal limité par le volume de la citerne + l'utilisation. 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>En fonction du volume de citerne choisi.</t>
        </r>
      </text>
    </comment>
    <comment ref="A18" authorId="0" shapeId="0">
      <text>
        <r>
          <rPr>
            <sz val="9"/>
            <color indexed="81"/>
            <rFont val="Tahoma"/>
            <family val="2"/>
          </rPr>
          <t>Prix indicatif sans garantie</t>
        </r>
      </text>
    </comment>
  </commentList>
</comments>
</file>

<file path=xl/sharedStrings.xml><?xml version="1.0" encoding="utf-8"?>
<sst xmlns="http://schemas.openxmlformats.org/spreadsheetml/2006/main" count="77" uniqueCount="73">
  <si>
    <t>Citerne</t>
  </si>
  <si>
    <t>Type de citerne</t>
  </si>
  <si>
    <t>Type d'utilisation</t>
  </si>
  <si>
    <t>http://www.rothsa.com/2014/Catalogue/Abreuvoirs1.pdf</t>
  </si>
  <si>
    <t>Nettoyage machines</t>
  </si>
  <si>
    <t>Abreuvoir</t>
  </si>
  <si>
    <t>F-Line</t>
  </si>
  <si>
    <t>http://www.beiser-se.com/stockage-et-recuperation-d-eau.html?profil=29</t>
  </si>
  <si>
    <t>Simple paroi</t>
  </si>
  <si>
    <t>Simple paroi à enterrer avec pompe</t>
  </si>
  <si>
    <t>Prix (indicatif)</t>
  </si>
  <si>
    <t>F-Line Récupérateurs à enterrer en polyéthylène.</t>
  </si>
  <si>
    <t>FM</t>
  </si>
  <si>
    <t>Mai</t>
  </si>
  <si>
    <t>Juin</t>
  </si>
  <si>
    <t>Août</t>
  </si>
  <si>
    <t>Delémont</t>
  </si>
  <si>
    <t>Fahy</t>
  </si>
  <si>
    <t>Jan.</t>
  </si>
  <si>
    <t>Fév.</t>
  </si>
  <si>
    <t>Mar.</t>
  </si>
  <si>
    <t>Avr.</t>
  </si>
  <si>
    <t>Juil.</t>
  </si>
  <si>
    <t>Sept.</t>
  </si>
  <si>
    <t>Oct.</t>
  </si>
  <si>
    <t>Précipitations  1981 2010(mm)</t>
  </si>
  <si>
    <t>No.</t>
  </si>
  <si>
    <t>Déc</t>
  </si>
  <si>
    <t>Année</t>
  </si>
  <si>
    <t>http://www.meteosuisse.admin.ch/home/climat/passe/normes-climatologiques/cartes-des-normales-saisonnieres.html?filters=precip_8110_12</t>
  </si>
  <si>
    <t>Données FRI</t>
  </si>
  <si>
    <t>http://www.lenntech.fr/calculatrices/pluie/recuperation-eau-pluie.htm</t>
  </si>
  <si>
    <t>Prix de l'eau [CHF/m3]</t>
  </si>
  <si>
    <t>Surface du toit [m2]</t>
  </si>
  <si>
    <t>Volume de citerne souhaité [l]</t>
  </si>
  <si>
    <t>Pluviométrie annuelle [mm]</t>
  </si>
  <si>
    <t>Volume mensuel utilisé [m3]</t>
  </si>
  <si>
    <t>1m3 =1000 l</t>
  </si>
  <si>
    <t>Résultats</t>
  </si>
  <si>
    <t>Prix supplémentaire selon l'utilisation</t>
  </si>
  <si>
    <t>300 CHF filtre à eau</t>
  </si>
  <si>
    <t>http://www.eaudepluie.ch/prefiltres-hausses_3532215.html</t>
  </si>
  <si>
    <t>Coût de l'installation [CHF]</t>
  </si>
  <si>
    <t>Région</t>
  </si>
  <si>
    <t>Situation initiale</t>
  </si>
  <si>
    <t>Sources</t>
  </si>
  <si>
    <t>PEHD</t>
  </si>
  <si>
    <t>Citerne CHF/volume en l</t>
  </si>
  <si>
    <t>http://www.watersys.ch/index.php?download_idb0=57&amp;action=produkte%2Fprodukt_detail&amp;produkt_id=27</t>
  </si>
  <si>
    <t>Aqua'Terne simple paroi</t>
  </si>
  <si>
    <t>Aqua'Terne double paroi</t>
  </si>
  <si>
    <t>Moyenne</t>
  </si>
  <si>
    <t>Prix bas</t>
  </si>
  <si>
    <t>Prix haut</t>
  </si>
  <si>
    <t>Citerne [l]</t>
  </si>
  <si>
    <t>Volume annuel effectivement récoltable [m3]</t>
  </si>
  <si>
    <t>Amortissement (économie d'eau) [ans]</t>
  </si>
  <si>
    <t xml:space="preserve">Prix de l'eau futur (2020) [CHF/m3] </t>
  </si>
  <si>
    <t>Résultats simulation 2020</t>
  </si>
  <si>
    <t>Nettoyage installations de traite</t>
  </si>
  <si>
    <t>Amortissement (économie d'eau) [ans] Avec simulation nouveau prix</t>
  </si>
  <si>
    <t>http://www.delaval.ch/fr/-/Product-Information1/Traite/Products/Cleaning/Washdown-systems/DeLaval-washdown-system-WS2-/</t>
  </si>
  <si>
    <t>http://www.delaval.ch/imagevaultfiles/id_6213/cf_5/farm</t>
  </si>
  <si>
    <t>Prix indicatif Citerne</t>
  </si>
  <si>
    <t>Prix standard</t>
  </si>
  <si>
    <t>Roth SA</t>
  </si>
  <si>
    <t>Economies (+),Coût (-) An 1 [CHF]</t>
  </si>
  <si>
    <t>Economies (+),Coût (-) an 1 [CHF] Avec augmentation du prix Eau</t>
  </si>
  <si>
    <t>Volume [l] Roth SA</t>
  </si>
  <si>
    <t>Citernes spéciales</t>
  </si>
  <si>
    <t>Occasions</t>
  </si>
  <si>
    <t>Volume maximal récoltable [m3/mois]</t>
  </si>
  <si>
    <t>Volume récoltable selon la citerne [m3/mois]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</si>
</sst>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CC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3" fontId="0" fillId="0" borderId="0" xfId="0" applyNumberFormat="1"/>
    <xf numFmtId="1" fontId="0" fillId="0" borderId="0" xfId="0" applyNumberFormat="1"/>
    <xf numFmtId="0" fontId="0" fillId="0" borderId="0" xfId="0" applyProtection="1">
      <protection hidden="1"/>
    </xf>
    <xf numFmtId="0" fontId="0" fillId="2" borderId="0" xfId="0" applyFill="1"/>
    <xf numFmtId="0" fontId="1" fillId="0" borderId="0" xfId="0" applyFont="1" applyFill="1"/>
    <xf numFmtId="3" fontId="0" fillId="0" borderId="5" xfId="0" applyNumberFormat="1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1" fillId="0" borderId="1" xfId="0" applyFont="1" applyBorder="1"/>
    <xf numFmtId="3" fontId="1" fillId="0" borderId="2" xfId="0" applyNumberFormat="1" applyFont="1" applyBorder="1"/>
    <xf numFmtId="0" fontId="1" fillId="0" borderId="2" xfId="0" applyFont="1" applyBorder="1"/>
    <xf numFmtId="0" fontId="1" fillId="0" borderId="3" xfId="0" applyFont="1" applyBorder="1"/>
    <xf numFmtId="3" fontId="1" fillId="0" borderId="4" xfId="0" applyNumberFormat="1" applyFont="1" applyBorder="1"/>
    <xf numFmtId="3" fontId="1" fillId="0" borderId="7" xfId="0" applyNumberFormat="1" applyFont="1" applyBorder="1"/>
    <xf numFmtId="3" fontId="0" fillId="5" borderId="0" xfId="0" applyNumberFormat="1" applyFill="1"/>
    <xf numFmtId="3" fontId="0" fillId="6" borderId="0" xfId="0" applyNumberFormat="1" applyFill="1"/>
    <xf numFmtId="0" fontId="0" fillId="0" borderId="0" xfId="0" applyBorder="1"/>
    <xf numFmtId="0" fontId="1" fillId="0" borderId="0" xfId="0" applyFont="1" applyBorder="1"/>
    <xf numFmtId="3" fontId="1" fillId="0" borderId="0" xfId="0" applyNumberFormat="1" applyFont="1" applyBorder="1"/>
    <xf numFmtId="3" fontId="0" fillId="0" borderId="0" xfId="0" applyNumberFormat="1" applyBorder="1"/>
    <xf numFmtId="3" fontId="2" fillId="0" borderId="0" xfId="0" applyNumberFormat="1" applyFont="1" applyAlignment="1" applyProtection="1">
      <alignment vertical="center"/>
      <protection hidden="1"/>
    </xf>
    <xf numFmtId="3" fontId="0" fillId="3" borderId="5" xfId="0" applyNumberFormat="1" applyFill="1" applyBorder="1" applyProtection="1">
      <protection locked="0"/>
    </xf>
    <xf numFmtId="0" fontId="0" fillId="3" borderId="5" xfId="0" applyFill="1" applyBorder="1" applyProtection="1">
      <protection locked="0"/>
    </xf>
    <xf numFmtId="1" fontId="0" fillId="2" borderId="5" xfId="0" applyNumberFormat="1" applyFill="1" applyBorder="1"/>
    <xf numFmtId="0" fontId="1" fillId="2" borderId="0" xfId="0" applyFont="1" applyFill="1"/>
    <xf numFmtId="0" fontId="1" fillId="7" borderId="0" xfId="0" applyFont="1" applyFill="1"/>
    <xf numFmtId="0" fontId="0" fillId="3" borderId="10" xfId="0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1" fillId="4" borderId="14" xfId="0" applyFont="1" applyFill="1" applyBorder="1"/>
    <xf numFmtId="0" fontId="1" fillId="4" borderId="15" xfId="0" applyFont="1" applyFill="1" applyBorder="1"/>
    <xf numFmtId="0" fontId="1" fillId="4" borderId="16" xfId="0" applyFont="1" applyFill="1" applyBorder="1"/>
    <xf numFmtId="0" fontId="1" fillId="4" borderId="13" xfId="0" applyFont="1" applyFill="1" applyBorder="1"/>
    <xf numFmtId="3" fontId="1" fillId="2" borderId="17" xfId="0" applyNumberFormat="1" applyFont="1" applyFill="1" applyBorder="1"/>
    <xf numFmtId="3" fontId="1" fillId="0" borderId="18" xfId="0" applyNumberFormat="1" applyFont="1" applyBorder="1"/>
    <xf numFmtId="3" fontId="0" fillId="0" borderId="19" xfId="0" applyNumberFormat="1" applyBorder="1"/>
    <xf numFmtId="0" fontId="5" fillId="0" borderId="0" xfId="1"/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CCCC"/>
      <color rgb="FFFF9999"/>
      <color rgb="FFE1A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Précipitations!$A$2</c:f>
              <c:strCache>
                <c:ptCount val="1"/>
                <c:pt idx="0">
                  <c:v>Delémont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Précipitations!$B$1:$N$1</c15:sqref>
                  </c15:fullRef>
                </c:ext>
              </c:extLst>
              <c:f>Précipitations!$B$1:$M$1</c:f>
              <c:strCache>
                <c:ptCount val="12"/>
                <c:pt idx="0">
                  <c:v>Jan.</c:v>
                </c:pt>
                <c:pt idx="1">
                  <c:v>Fév.</c:v>
                </c:pt>
                <c:pt idx="2">
                  <c:v>Mar.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No.</c:v>
                </c:pt>
                <c:pt idx="11">
                  <c:v>Déc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Précipitations!$B$2:$N$2</c15:sqref>
                  </c15:fullRef>
                </c:ext>
              </c:extLst>
              <c:f>Précipitations!$B$2:$M$2</c:f>
              <c:numCache>
                <c:formatCode>General</c:formatCode>
                <c:ptCount val="12"/>
                <c:pt idx="0">
                  <c:v>56</c:v>
                </c:pt>
                <c:pt idx="1">
                  <c:v>55</c:v>
                </c:pt>
                <c:pt idx="2">
                  <c:v>66</c:v>
                </c:pt>
                <c:pt idx="3">
                  <c:v>70</c:v>
                </c:pt>
                <c:pt idx="4">
                  <c:v>105</c:v>
                </c:pt>
                <c:pt idx="5">
                  <c:v>96</c:v>
                </c:pt>
                <c:pt idx="6">
                  <c:v>98</c:v>
                </c:pt>
                <c:pt idx="7">
                  <c:v>99</c:v>
                </c:pt>
                <c:pt idx="8">
                  <c:v>84</c:v>
                </c:pt>
                <c:pt idx="9">
                  <c:v>77</c:v>
                </c:pt>
                <c:pt idx="10">
                  <c:v>70</c:v>
                </c:pt>
                <c:pt idx="11">
                  <c:v>73</c:v>
                </c:pt>
              </c:numCache>
            </c:numRef>
          </c:val>
        </c:ser>
        <c:ser>
          <c:idx val="1"/>
          <c:order val="1"/>
          <c:tx>
            <c:strRef>
              <c:f>Précipitations!$A$3</c:f>
              <c:strCache>
                <c:ptCount val="1"/>
                <c:pt idx="0">
                  <c:v>Fahy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Précipitations!$B$1:$N$1</c15:sqref>
                  </c15:fullRef>
                </c:ext>
              </c:extLst>
              <c:f>Précipitations!$B$1:$M$1</c:f>
              <c:strCache>
                <c:ptCount val="12"/>
                <c:pt idx="0">
                  <c:v>Jan.</c:v>
                </c:pt>
                <c:pt idx="1">
                  <c:v>Fév.</c:v>
                </c:pt>
                <c:pt idx="2">
                  <c:v>Mar.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No.</c:v>
                </c:pt>
                <c:pt idx="11">
                  <c:v>Déc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Précipitations!$B$3:$N$3</c15:sqref>
                  </c15:fullRef>
                </c:ext>
              </c:extLst>
              <c:f>Précipitations!$B$3:$M$3</c:f>
              <c:numCache>
                <c:formatCode>General</c:formatCode>
                <c:ptCount val="12"/>
                <c:pt idx="0">
                  <c:v>67</c:v>
                </c:pt>
                <c:pt idx="1">
                  <c:v>66</c:v>
                </c:pt>
                <c:pt idx="2">
                  <c:v>80</c:v>
                </c:pt>
                <c:pt idx="3">
                  <c:v>82</c:v>
                </c:pt>
                <c:pt idx="4">
                  <c:v>118</c:v>
                </c:pt>
                <c:pt idx="5">
                  <c:v>100</c:v>
                </c:pt>
                <c:pt idx="6">
                  <c:v>92</c:v>
                </c:pt>
                <c:pt idx="7">
                  <c:v>105</c:v>
                </c:pt>
                <c:pt idx="8">
                  <c:v>100</c:v>
                </c:pt>
                <c:pt idx="9">
                  <c:v>101</c:v>
                </c:pt>
                <c:pt idx="10">
                  <c:v>87</c:v>
                </c:pt>
                <c:pt idx="11">
                  <c:v>91</c:v>
                </c:pt>
              </c:numCache>
            </c:numRef>
          </c:val>
        </c:ser>
        <c:ser>
          <c:idx val="2"/>
          <c:order val="2"/>
          <c:tx>
            <c:strRef>
              <c:f>Précipitations!$A$4</c:f>
              <c:strCache>
                <c:ptCount val="1"/>
                <c:pt idx="0">
                  <c:v>FM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Précipitations!$B$1:$N$1</c15:sqref>
                  </c15:fullRef>
                </c:ext>
              </c:extLst>
              <c:f>Précipitations!$B$1:$M$1</c:f>
              <c:strCache>
                <c:ptCount val="12"/>
                <c:pt idx="0">
                  <c:v>Jan.</c:v>
                </c:pt>
                <c:pt idx="1">
                  <c:v>Fév.</c:v>
                </c:pt>
                <c:pt idx="2">
                  <c:v>Mar.</c:v>
                </c:pt>
                <c:pt idx="3">
                  <c:v>Avr.</c:v>
                </c:pt>
                <c:pt idx="4">
                  <c:v>Mai</c:v>
                </c:pt>
                <c:pt idx="5">
                  <c:v>Juin</c:v>
                </c:pt>
                <c:pt idx="6">
                  <c:v>Juil.</c:v>
                </c:pt>
                <c:pt idx="7">
                  <c:v>Août</c:v>
                </c:pt>
                <c:pt idx="8">
                  <c:v>Sept.</c:v>
                </c:pt>
                <c:pt idx="9">
                  <c:v>Oct.</c:v>
                </c:pt>
                <c:pt idx="10">
                  <c:v>No.</c:v>
                </c:pt>
                <c:pt idx="11">
                  <c:v>Déc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Précipitations!$B$4:$N$4</c15:sqref>
                  </c15:fullRef>
                </c:ext>
              </c:extLst>
              <c:f>Précipitations!$B$4:$M$4</c:f>
              <c:numCache>
                <c:formatCode>General</c:formatCode>
                <c:ptCount val="12"/>
                <c:pt idx="0">
                  <c:v>123</c:v>
                </c:pt>
                <c:pt idx="1">
                  <c:v>110</c:v>
                </c:pt>
                <c:pt idx="2">
                  <c:v>120</c:v>
                </c:pt>
                <c:pt idx="3">
                  <c:v>108</c:v>
                </c:pt>
                <c:pt idx="4">
                  <c:v>135</c:v>
                </c:pt>
                <c:pt idx="5">
                  <c:v>123</c:v>
                </c:pt>
                <c:pt idx="6">
                  <c:v>122</c:v>
                </c:pt>
                <c:pt idx="7">
                  <c:v>120</c:v>
                </c:pt>
                <c:pt idx="8">
                  <c:v>105</c:v>
                </c:pt>
                <c:pt idx="9">
                  <c:v>115</c:v>
                </c:pt>
                <c:pt idx="10">
                  <c:v>110</c:v>
                </c:pt>
                <c:pt idx="11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47097208"/>
        <c:axId val="347098384"/>
      </c:barChart>
      <c:catAx>
        <c:axId val="347097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098384"/>
        <c:crosses val="autoZero"/>
        <c:auto val="1"/>
        <c:lblAlgn val="ctr"/>
        <c:lblOffset val="100"/>
        <c:noMultiLvlLbl val="0"/>
      </c:catAx>
      <c:valAx>
        <c:axId val="3470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47097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</xdr:row>
      <xdr:rowOff>123825</xdr:rowOff>
    </xdr:from>
    <xdr:to>
      <xdr:col>13</xdr:col>
      <xdr:colOff>104775</xdr:colOff>
      <xdr:row>19</xdr:row>
      <xdr:rowOff>9525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beiser-se.com/stockage-et-recuperation-d-eau.html?profil=2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3"/>
  <sheetViews>
    <sheetView showGridLines="0" tabSelected="1" view="pageLayout" zoomScale="110" zoomScaleNormal="100" zoomScalePageLayoutView="110" workbookViewId="0">
      <selection activeCell="D21" sqref="D21"/>
    </sheetView>
  </sheetViews>
  <sheetFormatPr baseColWidth="10" defaultRowHeight="15" x14ac:dyDescent="0.25"/>
  <cols>
    <col min="1" max="4" width="11.42578125" customWidth="1"/>
    <col min="7" max="7" width="4.5703125" customWidth="1"/>
    <col min="8" max="8" width="57.85546875" customWidth="1"/>
    <col min="9" max="9" width="8.7109375" customWidth="1"/>
    <col min="10" max="10" width="10.85546875" customWidth="1"/>
    <col min="11" max="11" width="12.5703125" customWidth="1"/>
    <col min="12" max="12" width="15.85546875" customWidth="1"/>
    <col min="13" max="13" width="14.28515625" customWidth="1"/>
  </cols>
  <sheetData>
    <row r="1" spans="1:15" s="1" customFormat="1" ht="15.75" thickBot="1" x14ac:dyDescent="0.3">
      <c r="A1" s="32" t="s">
        <v>44</v>
      </c>
      <c r="B1" s="33"/>
      <c r="C1" s="33"/>
      <c r="D1" s="34"/>
      <c r="H1" s="35" t="s">
        <v>38</v>
      </c>
    </row>
    <row r="2" spans="1:15" x14ac:dyDescent="0.25">
      <c r="A2" s="6" t="s">
        <v>43</v>
      </c>
      <c r="B2" s="6"/>
      <c r="C2" s="6"/>
      <c r="D2" s="6"/>
      <c r="E2" s="30"/>
      <c r="F2" s="31"/>
      <c r="H2" s="6"/>
    </row>
    <row r="3" spans="1:15" x14ac:dyDescent="0.25">
      <c r="A3" s="6" t="s">
        <v>1</v>
      </c>
      <c r="B3" s="6"/>
      <c r="C3" s="6"/>
      <c r="D3" s="6"/>
      <c r="E3" s="29"/>
      <c r="F3" s="23" t="s">
        <v>63</v>
      </c>
      <c r="H3" s="6"/>
    </row>
    <row r="4" spans="1:15" ht="15.75" thickBot="1" x14ac:dyDescent="0.3">
      <c r="A4" s="6" t="s">
        <v>34</v>
      </c>
      <c r="B4" s="6"/>
      <c r="C4" s="6"/>
      <c r="D4" s="6"/>
      <c r="E4" s="24"/>
      <c r="F4" s="23" t="e">
        <f>INDEX($B$19:$D$22,MATCH($E$4,$A$19:$A$22,0),MATCH($E$3,$B$18:$D$18,0))</f>
        <v>#N/A</v>
      </c>
    </row>
    <row r="5" spans="1:15" x14ac:dyDescent="0.25">
      <c r="A5" s="6" t="s">
        <v>33</v>
      </c>
      <c r="B5" s="6"/>
      <c r="C5" s="6"/>
      <c r="D5" s="6"/>
      <c r="E5" s="25"/>
      <c r="F5" s="4"/>
      <c r="H5" s="27" t="s">
        <v>42</v>
      </c>
      <c r="I5" s="36" t="e">
        <f>SUM((F4,F7))</f>
        <v>#N/A</v>
      </c>
    </row>
    <row r="6" spans="1:15" x14ac:dyDescent="0.25">
      <c r="A6" s="6" t="s">
        <v>35</v>
      </c>
      <c r="B6" s="6"/>
      <c r="C6" s="6"/>
      <c r="D6" s="6"/>
      <c r="E6" s="5">
        <f>IF(E2="Vallée de Delémont",947,IF(E2="Ajoie",1090,IF(E2="Franches-Montagnes",1421,)))</f>
        <v>0</v>
      </c>
      <c r="F6" s="4"/>
      <c r="H6" s="28" t="s">
        <v>66</v>
      </c>
      <c r="I6" s="37" t="e">
        <f>SUM((($E$14*$E9))-$I$5)</f>
        <v>#N/A</v>
      </c>
    </row>
    <row r="7" spans="1:15" ht="15.75" thickBot="1" x14ac:dyDescent="0.3">
      <c r="A7" s="6" t="s">
        <v>2</v>
      </c>
      <c r="B7" s="6"/>
      <c r="C7" s="6"/>
      <c r="D7" s="6"/>
      <c r="E7" s="25"/>
      <c r="F7" s="4">
        <f>IF(E7="Abreuvoir",400,IF(E7="Nettoyage machines",300,2000))</f>
        <v>2000</v>
      </c>
      <c r="H7" s="6" t="s">
        <v>56</v>
      </c>
      <c r="I7" s="38" t="e">
        <f>(-$I$6/($E9*$E$14))</f>
        <v>#N/A</v>
      </c>
    </row>
    <row r="8" spans="1:15" ht="15.75" thickBot="1" x14ac:dyDescent="0.3">
      <c r="A8" s="6" t="s">
        <v>36</v>
      </c>
      <c r="B8" s="6"/>
      <c r="C8" s="6"/>
      <c r="D8" s="6"/>
      <c r="E8" s="25"/>
    </row>
    <row r="9" spans="1:15" ht="15.75" thickBot="1" x14ac:dyDescent="0.3">
      <c r="A9" s="6" t="s">
        <v>32</v>
      </c>
      <c r="B9" s="6"/>
      <c r="C9" s="6"/>
      <c r="D9" s="6"/>
      <c r="E9" s="25"/>
      <c r="H9" s="35" t="s">
        <v>58</v>
      </c>
    </row>
    <row r="10" spans="1:15" x14ac:dyDescent="0.25">
      <c r="A10" s="6" t="s">
        <v>57</v>
      </c>
      <c r="B10" s="6"/>
      <c r="C10" s="6"/>
      <c r="D10" s="6"/>
      <c r="E10" s="25"/>
      <c r="H10" s="28" t="s">
        <v>67</v>
      </c>
      <c r="I10" s="2" t="e">
        <f>SUM((($E$14*$E$10))-$I$5)</f>
        <v>#N/A</v>
      </c>
    </row>
    <row r="11" spans="1:15" x14ac:dyDescent="0.25">
      <c r="H11" s="6" t="s">
        <v>60</v>
      </c>
      <c r="I11" s="3" t="e">
        <f>(-$I$6/($E$10*$E$14))</f>
        <v>#N/A</v>
      </c>
    </row>
    <row r="12" spans="1:15" x14ac:dyDescent="0.25">
      <c r="A12" s="6" t="s">
        <v>71</v>
      </c>
      <c r="B12" s="6"/>
      <c r="C12" s="6"/>
      <c r="D12" s="6"/>
      <c r="E12" s="26">
        <f>((((E6/1000)/12)*E5)+E8)</f>
        <v>0</v>
      </c>
    </row>
    <row r="13" spans="1:15" x14ac:dyDescent="0.25">
      <c r="A13" s="6" t="s">
        <v>72</v>
      </c>
      <c r="E13" s="26">
        <f>IF((E12)&lt;((E4/1000)+E8),E12,(E4/1000)+E8)</f>
        <v>0</v>
      </c>
    </row>
    <row r="14" spans="1:15" x14ac:dyDescent="0.25">
      <c r="A14" s="6" t="s">
        <v>55</v>
      </c>
      <c r="E14" s="26">
        <f>(E13*12)</f>
        <v>0</v>
      </c>
      <c r="I14" s="19"/>
      <c r="J14" s="19"/>
      <c r="K14" s="19"/>
      <c r="L14" s="19"/>
      <c r="M14" s="19"/>
      <c r="N14" s="19"/>
      <c r="O14" s="19"/>
    </row>
    <row r="15" spans="1:15" x14ac:dyDescent="0.25">
      <c r="I15" s="19"/>
      <c r="J15" s="20"/>
      <c r="K15" s="21"/>
      <c r="L15" s="20"/>
      <c r="M15" s="20"/>
      <c r="N15" s="20"/>
      <c r="O15" s="19"/>
    </row>
    <row r="16" spans="1:15" x14ac:dyDescent="0.25">
      <c r="I16" s="19"/>
      <c r="J16" s="21"/>
      <c r="K16" s="22"/>
      <c r="L16" s="22"/>
      <c r="M16" s="22"/>
      <c r="N16" s="22"/>
      <c r="O16" s="19"/>
    </row>
    <row r="17" spans="1:15" ht="15.75" thickBot="1" x14ac:dyDescent="0.3">
      <c r="I17" s="19"/>
      <c r="J17" s="21"/>
      <c r="K17" s="22"/>
      <c r="L17" s="22"/>
      <c r="M17" s="22"/>
      <c r="N17" s="22"/>
      <c r="O17" s="19"/>
    </row>
    <row r="18" spans="1:15" x14ac:dyDescent="0.25">
      <c r="A18" s="11" t="s">
        <v>54</v>
      </c>
      <c r="B18" s="12" t="s">
        <v>52</v>
      </c>
      <c r="C18" s="13" t="s">
        <v>64</v>
      </c>
      <c r="D18" s="14" t="s">
        <v>53</v>
      </c>
      <c r="I18" s="19"/>
      <c r="J18" s="21"/>
      <c r="K18" s="22"/>
      <c r="L18" s="22"/>
      <c r="M18" s="22"/>
      <c r="N18" s="22"/>
      <c r="O18" s="19"/>
    </row>
    <row r="19" spans="1:15" x14ac:dyDescent="0.25">
      <c r="A19" s="15">
        <v>3000</v>
      </c>
      <c r="B19" s="7">
        <v>2024</v>
      </c>
      <c r="C19" s="7">
        <v>2530</v>
      </c>
      <c r="D19" s="8">
        <v>4650</v>
      </c>
      <c r="I19" s="19"/>
      <c r="J19" s="21"/>
      <c r="K19" s="22"/>
      <c r="L19" s="22"/>
      <c r="M19" s="22"/>
      <c r="N19" s="22"/>
      <c r="O19" s="19"/>
    </row>
    <row r="20" spans="1:15" x14ac:dyDescent="0.25">
      <c r="A20" s="15">
        <v>5000</v>
      </c>
      <c r="B20" s="7">
        <v>3010</v>
      </c>
      <c r="C20" s="7">
        <v>3762</v>
      </c>
      <c r="D20" s="8">
        <v>6460</v>
      </c>
      <c r="K20" s="2"/>
      <c r="L20" s="2"/>
    </row>
    <row r="21" spans="1:15" x14ac:dyDescent="0.25">
      <c r="A21" s="15">
        <v>10000</v>
      </c>
      <c r="B21" s="7">
        <v>6864</v>
      </c>
      <c r="C21" s="7">
        <v>8580</v>
      </c>
      <c r="D21" s="8">
        <v>12360</v>
      </c>
    </row>
    <row r="22" spans="1:15" ht="15.75" thickBot="1" x14ac:dyDescent="0.3">
      <c r="A22" s="16">
        <v>15000</v>
      </c>
      <c r="B22" s="9">
        <v>8448</v>
      </c>
      <c r="C22" s="9">
        <v>10560</v>
      </c>
      <c r="D22" s="10">
        <v>15720</v>
      </c>
    </row>
    <row r="23" spans="1:15" x14ac:dyDescent="0.25">
      <c r="B23" t="s">
        <v>70</v>
      </c>
      <c r="C23" t="s">
        <v>65</v>
      </c>
      <c r="D23" t="s">
        <v>69</v>
      </c>
    </row>
  </sheetData>
  <sheetProtection algorithmName="SHA-512" hashValue="IUsONT6z3efZnTmSKM3hbh3UYq4ThI5sRrTqbatckTlE8F5VtcqNbCPMb2H6VPzPX8mfvOjtk2epgz6ebPQElw==" saltValue="TKzV4IHg/JsVNxTo9yN9ow==" spinCount="100000" sheet="1" objects="1" scenarios="1" autoFilter="0"/>
  <conditionalFormatting sqref="I6 I10">
    <cfRule type="cellIs" dxfId="0" priority="1" operator="lessThan">
      <formula>0</formula>
    </cfRule>
  </conditionalFormatting>
  <dataValidations count="2">
    <dataValidation type="list" allowBlank="1" showInputMessage="1" showErrorMessage="1" sqref="E2">
      <formula1>"Vallée de Delémont, Ajoie, Franches-Montagnes"</formula1>
    </dataValidation>
    <dataValidation type="list" allowBlank="1" showInputMessage="1" showErrorMessage="1" promptTitle="Liste déroulante" prompt="Cliquez sur la flèche pour saisir un élément dans la liste déroulante." sqref="E3">
      <formula1>$B$18:$D$18</formula1>
    </dataValidation>
  </dataValidations>
  <pageMargins left="0.25" right="0.25" top="0.75" bottom="0.75" header="0.3" footer="0.3"/>
  <pageSetup paperSize="9" orientation="landscape" r:id="rId1"/>
  <headerFooter>
    <oddHeader>&amp;LChambre jurassienne d'agriculture&amp;C&amp;"-,Gras"Coûts d'une citerne de récupération des eaux de pluie&amp;RAvril 2017</oddHead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Liste déroulante:" prompt="Cliquez sur la flèche pour saisir un élément dans la liste déroulante.">
          <x14:formula1>
            <xm:f>Données!$B$2:$B$4</xm:f>
          </x14:formula1>
          <xm:sqref>E7</xm:sqref>
        </x14:dataValidation>
        <x14:dataValidation type="list" allowBlank="1" showInputMessage="1" showErrorMessage="1" promptTitle="Liste déroulante: " prompt="Cliquez sur la flèche pour saisir un élément dans la liste déroulante.">
          <x14:formula1>
            <xm:f>Données!$E$2:$E$5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workbookViewId="0">
      <selection activeCell="E8" sqref="E8"/>
    </sheetView>
  </sheetViews>
  <sheetFormatPr baseColWidth="10" defaultColWidth="9.140625" defaultRowHeight="15" x14ac:dyDescent="0.25"/>
  <cols>
    <col min="1" max="1" width="12.85546875" customWidth="1"/>
    <col min="2" max="2" width="19" customWidth="1"/>
    <col min="3" max="3" width="8.42578125" customWidth="1"/>
    <col min="4" max="4" width="26.85546875" customWidth="1"/>
    <col min="5" max="5" width="22.140625" customWidth="1"/>
    <col min="6" max="6" width="21.140625" customWidth="1"/>
    <col min="7" max="7" width="16.85546875" customWidth="1"/>
    <col min="8" max="8" width="11.5703125" customWidth="1"/>
  </cols>
  <sheetData>
    <row r="1" spans="1:6" s="1" customFormat="1" x14ac:dyDescent="0.25">
      <c r="A1" s="1" t="s">
        <v>0</v>
      </c>
      <c r="B1" s="1" t="s">
        <v>2</v>
      </c>
      <c r="C1" s="1" t="s">
        <v>39</v>
      </c>
      <c r="E1" s="1" t="s">
        <v>68</v>
      </c>
      <c r="F1" s="1" t="s">
        <v>10</v>
      </c>
    </row>
    <row r="2" spans="1:6" x14ac:dyDescent="0.25">
      <c r="A2" t="s">
        <v>8</v>
      </c>
      <c r="B2" t="s">
        <v>4</v>
      </c>
      <c r="C2">
        <v>300</v>
      </c>
      <c r="D2" t="s">
        <v>9</v>
      </c>
      <c r="E2" s="15">
        <v>3000</v>
      </c>
      <c r="F2" s="7">
        <v>2530</v>
      </c>
    </row>
    <row r="3" spans="1:6" x14ac:dyDescent="0.25">
      <c r="A3" t="s">
        <v>6</v>
      </c>
      <c r="B3" t="s">
        <v>59</v>
      </c>
      <c r="C3">
        <v>500</v>
      </c>
      <c r="E3" s="15">
        <v>5000</v>
      </c>
      <c r="F3" s="7">
        <v>3762</v>
      </c>
    </row>
    <row r="4" spans="1:6" x14ac:dyDescent="0.25">
      <c r="B4" t="s">
        <v>5</v>
      </c>
      <c r="C4">
        <v>500</v>
      </c>
      <c r="E4" s="15">
        <v>10000</v>
      </c>
      <c r="F4" s="7">
        <v>8580</v>
      </c>
    </row>
    <row r="5" spans="1:6" ht="15.75" thickBot="1" x14ac:dyDescent="0.3">
      <c r="E5" s="16">
        <v>15000</v>
      </c>
      <c r="F5" s="9">
        <v>10560</v>
      </c>
    </row>
    <row r="6" spans="1:6" x14ac:dyDescent="0.25">
      <c r="E6" s="2"/>
      <c r="F6" s="2"/>
    </row>
    <row r="7" spans="1:6" x14ac:dyDescent="0.25">
      <c r="E7" s="2"/>
      <c r="F7" s="2"/>
    </row>
    <row r="8" spans="1:6" x14ac:dyDescent="0.25">
      <c r="E8" s="2"/>
      <c r="F8" s="2"/>
    </row>
    <row r="9" spans="1:6" x14ac:dyDescent="0.25">
      <c r="D9" t="s">
        <v>11</v>
      </c>
      <c r="E9" t="s">
        <v>37</v>
      </c>
      <c r="F9" s="2"/>
    </row>
    <row r="10" spans="1:6" x14ac:dyDescent="0.25">
      <c r="E10" s="2"/>
      <c r="F10" s="2"/>
    </row>
    <row r="11" spans="1:6" x14ac:dyDescent="0.25">
      <c r="E11" s="2"/>
      <c r="F11" s="2"/>
    </row>
    <row r="12" spans="1:6" x14ac:dyDescent="0.25">
      <c r="E12" s="2"/>
      <c r="F12" s="2"/>
    </row>
    <row r="13" spans="1:6" x14ac:dyDescent="0.25">
      <c r="E13" s="2"/>
      <c r="F13" s="2"/>
    </row>
    <row r="14" spans="1:6" x14ac:dyDescent="0.25">
      <c r="B14" t="s">
        <v>40</v>
      </c>
      <c r="C14" t="s">
        <v>41</v>
      </c>
      <c r="E14" s="2"/>
      <c r="F14" s="2"/>
    </row>
    <row r="15" spans="1:6" x14ac:dyDescent="0.25">
      <c r="E15" s="2"/>
      <c r="F15" s="2"/>
    </row>
    <row r="16" spans="1:6" x14ac:dyDescent="0.25">
      <c r="E16" s="2"/>
      <c r="F16" s="2"/>
    </row>
    <row r="17" spans="1:7" x14ac:dyDescent="0.25">
      <c r="E17" s="2"/>
      <c r="F17" s="2"/>
    </row>
    <row r="18" spans="1:7" x14ac:dyDescent="0.25">
      <c r="E18" s="2"/>
      <c r="F18" s="2"/>
    </row>
    <row r="19" spans="1:7" x14ac:dyDescent="0.25">
      <c r="A19" t="s">
        <v>47</v>
      </c>
      <c r="B19" t="s">
        <v>9</v>
      </c>
      <c r="C19" t="s">
        <v>6</v>
      </c>
      <c r="D19" t="s">
        <v>46</v>
      </c>
      <c r="E19" s="2" t="s">
        <v>49</v>
      </c>
      <c r="F19" s="2" t="s">
        <v>50</v>
      </c>
      <c r="G19" t="s">
        <v>51</v>
      </c>
    </row>
    <row r="20" spans="1:7" x14ac:dyDescent="0.25">
      <c r="A20" s="2">
        <v>5000</v>
      </c>
      <c r="B20" s="18">
        <v>6460</v>
      </c>
      <c r="C20" s="2"/>
      <c r="D20" s="2">
        <v>3000</v>
      </c>
      <c r="E20" s="17">
        <v>2615</v>
      </c>
      <c r="F20" s="2">
        <v>4025</v>
      </c>
      <c r="G20" s="2">
        <f>AVERAGE(B20,D20,E20,F20)</f>
        <v>4025</v>
      </c>
    </row>
    <row r="21" spans="1:7" x14ac:dyDescent="0.25">
      <c r="A21" s="2">
        <v>15000</v>
      </c>
      <c r="B21" s="18">
        <v>11020</v>
      </c>
      <c r="C21" s="2"/>
      <c r="D21" s="2">
        <v>8000</v>
      </c>
      <c r="E21" s="17">
        <v>4750</v>
      </c>
      <c r="F21" s="2">
        <v>7150</v>
      </c>
      <c r="G21" s="2">
        <f t="shared" ref="G21:G23" si="0">AVERAGE(B21,D21,E21,F21)</f>
        <v>7730</v>
      </c>
    </row>
    <row r="22" spans="1:7" x14ac:dyDescent="0.25">
      <c r="A22" s="2">
        <v>30000</v>
      </c>
      <c r="B22" s="17">
        <v>14800</v>
      </c>
      <c r="C22" s="2"/>
      <c r="D22" s="2">
        <v>16000</v>
      </c>
      <c r="E22" s="2"/>
      <c r="F22" s="18">
        <v>22080</v>
      </c>
      <c r="G22" s="2">
        <f t="shared" si="0"/>
        <v>17626.666666666668</v>
      </c>
    </row>
    <row r="23" spans="1:7" x14ac:dyDescent="0.25">
      <c r="A23" s="2">
        <v>60000</v>
      </c>
      <c r="B23" s="17">
        <v>21500</v>
      </c>
      <c r="C23" s="2"/>
      <c r="D23" s="2">
        <v>32000</v>
      </c>
      <c r="E23" s="2"/>
      <c r="F23" s="18">
        <v>42000</v>
      </c>
      <c r="G23" s="2">
        <f t="shared" si="0"/>
        <v>31833.333333333332</v>
      </c>
    </row>
    <row r="24" spans="1:7" x14ac:dyDescent="0.25">
      <c r="E24" s="2"/>
      <c r="F24" s="2"/>
    </row>
    <row r="25" spans="1:7" x14ac:dyDescent="0.25">
      <c r="E25" s="2"/>
      <c r="F25" s="2"/>
    </row>
    <row r="26" spans="1:7" x14ac:dyDescent="0.25">
      <c r="E26" s="2"/>
      <c r="F26" s="2"/>
    </row>
    <row r="27" spans="1:7" x14ac:dyDescent="0.25">
      <c r="E27" s="2"/>
      <c r="F27" s="2"/>
    </row>
    <row r="28" spans="1:7" x14ac:dyDescent="0.25">
      <c r="A28" t="s">
        <v>45</v>
      </c>
      <c r="E28" s="2"/>
      <c r="F28" s="2"/>
    </row>
    <row r="29" spans="1:7" x14ac:dyDescent="0.25">
      <c r="A29" t="s">
        <v>3</v>
      </c>
      <c r="E29" s="2"/>
      <c r="F29" s="2"/>
    </row>
    <row r="30" spans="1:7" x14ac:dyDescent="0.25">
      <c r="A30" s="39" t="s">
        <v>7</v>
      </c>
      <c r="E30" s="2"/>
      <c r="F30" s="2"/>
    </row>
    <row r="31" spans="1:7" x14ac:dyDescent="0.25">
      <c r="A31" t="s">
        <v>31</v>
      </c>
      <c r="E31" s="2"/>
      <c r="F31" s="2"/>
    </row>
    <row r="32" spans="1:7" x14ac:dyDescent="0.25">
      <c r="A32" t="s">
        <v>41</v>
      </c>
      <c r="E32" s="2"/>
      <c r="F32" s="2"/>
    </row>
    <row r="33" spans="1:6" x14ac:dyDescent="0.25">
      <c r="A33" t="s">
        <v>48</v>
      </c>
      <c r="E33" s="2"/>
      <c r="F33" s="2"/>
    </row>
    <row r="34" spans="1:6" x14ac:dyDescent="0.25">
      <c r="A34" t="s">
        <v>61</v>
      </c>
      <c r="E34" s="2"/>
      <c r="F34" s="2"/>
    </row>
    <row r="35" spans="1:6" x14ac:dyDescent="0.25">
      <c r="A35" t="s">
        <v>62</v>
      </c>
      <c r="E35" s="2"/>
      <c r="F35" s="2"/>
    </row>
    <row r="36" spans="1:6" x14ac:dyDescent="0.25">
      <c r="E36" s="2"/>
      <c r="F36" s="2"/>
    </row>
    <row r="37" spans="1:6" x14ac:dyDescent="0.25">
      <c r="E37" s="2"/>
      <c r="F37" s="2"/>
    </row>
    <row r="38" spans="1:6" x14ac:dyDescent="0.25">
      <c r="E38" s="2"/>
      <c r="F38" s="2"/>
    </row>
    <row r="39" spans="1:6" x14ac:dyDescent="0.25">
      <c r="E39" s="2"/>
      <c r="F39" s="2"/>
    </row>
    <row r="40" spans="1:6" x14ac:dyDescent="0.25">
      <c r="E40" s="2"/>
      <c r="F40" s="2"/>
    </row>
    <row r="41" spans="1:6" x14ac:dyDescent="0.25">
      <c r="E41" s="2"/>
      <c r="F41" s="2"/>
    </row>
    <row r="42" spans="1:6" x14ac:dyDescent="0.25">
      <c r="E42" s="2"/>
      <c r="F42" s="2"/>
    </row>
    <row r="43" spans="1:6" x14ac:dyDescent="0.25">
      <c r="E43" s="2"/>
      <c r="F43" s="2"/>
    </row>
    <row r="44" spans="1:6" x14ac:dyDescent="0.25">
      <c r="E44" s="2"/>
      <c r="F44" s="2"/>
    </row>
    <row r="45" spans="1:6" x14ac:dyDescent="0.25">
      <c r="E45" s="2"/>
      <c r="F45" s="2"/>
    </row>
    <row r="46" spans="1:6" x14ac:dyDescent="0.25">
      <c r="E46" s="2"/>
      <c r="F46" s="2"/>
    </row>
  </sheetData>
  <sheetProtection algorithmName="SHA-512" hashValue="Lli37Ijs4G0verkIpB6+5SFWt/LHqc8XdsD5EsGH9W82kjFPsvjmDfn9Zs62j2EA37GnzA4+gLARju/tyocGOg==" saltValue="XtDUIsy3+r/n5vv+8ixitQ==" spinCount="100000" sheet="1" objects="1" scenarios="1"/>
  <hyperlinks>
    <hyperlink ref="A30" r:id="rId1"/>
  </hyperlinks>
  <pageMargins left="0.7" right="0.7" top="0.75" bottom="0.75" header="0.3" footer="0.3"/>
  <pageSetup paperSize="9" orientation="portrait" horizontalDpi="0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O9" sqref="O9"/>
    </sheetView>
  </sheetViews>
  <sheetFormatPr baseColWidth="10" defaultRowHeight="15" x14ac:dyDescent="0.25"/>
  <cols>
    <col min="2" max="19" width="4.7109375" customWidth="1"/>
  </cols>
  <sheetData>
    <row r="1" spans="1:17" x14ac:dyDescent="0.25">
      <c r="A1" s="1" t="s">
        <v>25</v>
      </c>
      <c r="B1" s="1" t="s">
        <v>18</v>
      </c>
      <c r="C1" s="1" t="s">
        <v>19</v>
      </c>
      <c r="D1" s="1" t="s">
        <v>20</v>
      </c>
      <c r="E1" s="1" t="s">
        <v>21</v>
      </c>
      <c r="F1" s="1" t="s">
        <v>13</v>
      </c>
      <c r="G1" s="1" t="s">
        <v>14</v>
      </c>
      <c r="H1" s="1" t="s">
        <v>22</v>
      </c>
      <c r="I1" s="1" t="s">
        <v>15</v>
      </c>
      <c r="J1" s="1" t="s">
        <v>23</v>
      </c>
      <c r="K1" s="1" t="s">
        <v>24</v>
      </c>
      <c r="L1" s="1" t="s">
        <v>26</v>
      </c>
      <c r="M1" s="1" t="s">
        <v>27</v>
      </c>
      <c r="N1" s="1" t="s">
        <v>28</v>
      </c>
    </row>
    <row r="2" spans="1:17" x14ac:dyDescent="0.25">
      <c r="A2" t="s">
        <v>16</v>
      </c>
      <c r="B2">
        <v>56</v>
      </c>
      <c r="C2">
        <v>55</v>
      </c>
      <c r="D2">
        <v>66</v>
      </c>
      <c r="E2">
        <v>70</v>
      </c>
      <c r="F2">
        <v>105</v>
      </c>
      <c r="G2">
        <v>96</v>
      </c>
      <c r="H2">
        <v>98</v>
      </c>
      <c r="I2">
        <v>99</v>
      </c>
      <c r="J2">
        <v>84</v>
      </c>
      <c r="K2">
        <v>77</v>
      </c>
      <c r="L2">
        <v>70</v>
      </c>
      <c r="M2">
        <v>73</v>
      </c>
      <c r="N2" s="1">
        <v>947</v>
      </c>
      <c r="Q2" t="s">
        <v>30</v>
      </c>
    </row>
    <row r="3" spans="1:17" x14ac:dyDescent="0.25">
      <c r="A3" t="s">
        <v>17</v>
      </c>
      <c r="B3">
        <v>67</v>
      </c>
      <c r="C3">
        <v>66</v>
      </c>
      <c r="D3">
        <v>80</v>
      </c>
      <c r="E3">
        <v>82</v>
      </c>
      <c r="F3">
        <v>118</v>
      </c>
      <c r="G3">
        <v>100</v>
      </c>
      <c r="H3">
        <v>92</v>
      </c>
      <c r="I3">
        <v>105</v>
      </c>
      <c r="J3">
        <v>100</v>
      </c>
      <c r="K3">
        <v>101</v>
      </c>
      <c r="L3">
        <v>87</v>
      </c>
      <c r="M3">
        <v>91</v>
      </c>
      <c r="N3" s="1">
        <v>1090</v>
      </c>
    </row>
    <row r="4" spans="1:17" x14ac:dyDescent="0.25">
      <c r="A4" t="s">
        <v>12</v>
      </c>
      <c r="B4">
        <v>123</v>
      </c>
      <c r="C4">
        <v>110</v>
      </c>
      <c r="D4">
        <v>120</v>
      </c>
      <c r="E4">
        <v>108</v>
      </c>
      <c r="F4">
        <v>135</v>
      </c>
      <c r="G4">
        <v>123</v>
      </c>
      <c r="H4">
        <v>122</v>
      </c>
      <c r="I4">
        <v>120</v>
      </c>
      <c r="J4">
        <v>105</v>
      </c>
      <c r="K4">
        <v>115</v>
      </c>
      <c r="L4">
        <v>110</v>
      </c>
      <c r="M4">
        <v>130</v>
      </c>
      <c r="N4" s="1">
        <v>1421</v>
      </c>
      <c r="Q4" t="s">
        <v>29</v>
      </c>
    </row>
  </sheetData>
  <sheetProtection algorithmName="SHA-512" hashValue="ml5eDaoS0T4CUd2D9hj0IcXpqbWI3J+e1YMrf3okk3Z+mAmR6r598XNdjVE3hflHFBEf87Oq+wzVaWixx17mLA==" saltValue="bWIptJ4QQ5D7SpRGwy05cg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Coûts</vt:lpstr>
      <vt:lpstr>Données</vt:lpstr>
      <vt:lpstr>Précipitations</vt:lpstr>
      <vt:lpstr>Citerne_l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2017-04-11T13:54:41Z</dcterms:modified>
</cp:coreProperties>
</file>