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Y:\Dossiers mise à jour\"/>
    </mc:Choice>
  </mc:AlternateContent>
  <xr:revisionPtr revIDLastSave="0" documentId="8_{02C71EC2-5A2B-4E8B-A69B-A39DE392C9EA}" xr6:coauthVersionLast="47" xr6:coauthVersionMax="47" xr10:uidLastSave="{00000000-0000-0000-0000-000000000000}"/>
  <bookViews>
    <workbookView xWindow="-21720" yWindow="-120" windowWidth="21840" windowHeight="13140" xr2:uid="{00000000-000D-0000-FFFF-FFFF00000000}"/>
  </bookViews>
  <sheets>
    <sheet name="berechnung_standard" sheetId="3" r:id="rId1"/>
    <sheet name="admi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2" l="1"/>
  <c r="C8" i="2"/>
  <c r="C7" i="2"/>
  <c r="C6" i="2"/>
  <c r="C5" i="2" l="1"/>
  <c r="C4" i="2"/>
  <c r="C11" i="2"/>
  <c r="C12" i="2" l="1"/>
  <c r="C13" i="2"/>
  <c r="C14" i="2"/>
  <c r="C15" i="2"/>
  <c r="C16" i="2"/>
  <c r="C17" i="2"/>
  <c r="C3" i="2"/>
  <c r="C10" i="2"/>
  <c r="I99" i="3" l="1"/>
  <c r="G99" i="3"/>
  <c r="E99" i="3"/>
  <c r="C99" i="3"/>
  <c r="H99" i="3"/>
  <c r="F99" i="3"/>
  <c r="D99" i="3"/>
  <c r="E6" i="3"/>
  <c r="I6" i="3"/>
  <c r="F6" i="3"/>
  <c r="D6" i="3"/>
  <c r="G6" i="3"/>
  <c r="H6" i="3"/>
  <c r="F11" i="3"/>
  <c r="E11" i="3"/>
  <c r="C2" i="2"/>
  <c r="D11" i="3" s="1"/>
  <c r="D14" i="3" s="1"/>
  <c r="I11" i="3" l="1"/>
  <c r="G11" i="3"/>
  <c r="C11" i="3"/>
  <c r="H11" i="3"/>
  <c r="H14" i="3" s="1"/>
  <c r="H15" i="3" s="1"/>
  <c r="A99" i="3"/>
  <c r="B17" i="3" s="1"/>
  <c r="D15" i="3"/>
  <c r="F14" i="3"/>
  <c r="F15" i="3" s="1"/>
  <c r="G14" i="3"/>
  <c r="G15" i="3" s="1"/>
  <c r="C14" i="3"/>
  <c r="C15" i="3" s="1"/>
  <c r="E14" i="3"/>
  <c r="E15" i="3" s="1"/>
  <c r="B18" i="3" l="1"/>
  <c r="H17" i="3"/>
  <c r="H18" i="3" s="1"/>
  <c r="G17" i="3"/>
  <c r="G18" i="3" s="1"/>
  <c r="F17" i="3"/>
  <c r="F18" i="3" s="1"/>
  <c r="E17" i="3"/>
  <c r="E18" i="3" s="1"/>
  <c r="D17" i="3"/>
  <c r="D18" i="3" s="1"/>
  <c r="C17" i="3"/>
  <c r="C18" i="3" s="1"/>
  <c r="I14" i="3"/>
  <c r="I15" i="3" s="1"/>
  <c r="I17" i="3" l="1"/>
  <c r="I18" i="3" s="1"/>
</calcChain>
</file>

<file path=xl/sharedStrings.xml><?xml version="1.0" encoding="utf-8"?>
<sst xmlns="http://schemas.openxmlformats.org/spreadsheetml/2006/main" count="66" uniqueCount="58">
  <si>
    <t>A1</t>
  </si>
  <si>
    <t>A2</t>
  </si>
  <si>
    <t>A3</t>
  </si>
  <si>
    <t>A4</t>
  </si>
  <si>
    <t>A5</t>
  </si>
  <si>
    <t>A6</t>
  </si>
  <si>
    <t>A7</t>
  </si>
  <si>
    <t>A8</t>
  </si>
  <si>
    <t>A9</t>
  </si>
  <si>
    <t>1)</t>
  </si>
  <si>
    <t>2)</t>
  </si>
  <si>
    <t>3)</t>
  </si>
  <si>
    <t>4)</t>
  </si>
  <si>
    <t>Autres vaches, vaches mères lourdes</t>
  </si>
  <si>
    <t>Autres vaches, vaches mères moyennes</t>
  </si>
  <si>
    <t>Autres vaches, vaches mères légères</t>
  </si>
  <si>
    <t>Bovins femelles, plus de 730 jours</t>
  </si>
  <si>
    <t>Bovins femelles, 160 jours ou moins</t>
  </si>
  <si>
    <t>Bovins mâles, plus de 730 jours</t>
  </si>
  <si>
    <t>Bovins mâles, 160 jours ou moins</t>
  </si>
  <si>
    <t>Catégorie d'animaux</t>
  </si>
  <si>
    <t>Consommation fourrage de base (q MS/animal/an)</t>
  </si>
  <si>
    <t>Facteur UGB</t>
  </si>
  <si>
    <t>Programme de contributions</t>
  </si>
  <si>
    <t>SRPA- 4 a par UGB</t>
  </si>
  <si>
    <t>Contribution à la mise au pâturage - 70 % part de pâturage</t>
  </si>
  <si>
    <t>Texte</t>
  </si>
  <si>
    <t>Nombre d'animaux</t>
  </si>
  <si>
    <t>Nombre de jours au pâturage (de mai à octobre)</t>
  </si>
  <si>
    <t>Conso. fourrage base vache laitière (q MS/animal/an)</t>
  </si>
  <si>
    <t>Conso. aliments concentrés (kg MF/animal/an)</t>
  </si>
  <si>
    <t>Ration totale (kg MS/animal/jour)</t>
  </si>
  <si>
    <t>Ration herbagère minimum (kg MS/animal/jour)</t>
  </si>
  <si>
    <t>Rendement surfaces herbagères (q MS/ha)</t>
  </si>
  <si>
    <t>Surface de pâturage nécessaire (a/animal)</t>
  </si>
  <si>
    <t>Surface de pâturage nécessaire (a/catégorie)</t>
  </si>
  <si>
    <t>Vaches laitières</t>
  </si>
  <si>
    <t>Saisir conso. vaches laitières manuellement</t>
  </si>
  <si>
    <t>Veau allaité jusque'à 160 jours</t>
  </si>
  <si>
    <t>Saisir veaux allaités</t>
  </si>
  <si>
    <t>A5/A9</t>
  </si>
  <si>
    <t>A4/A8</t>
  </si>
  <si>
    <t>Veau allaité, &gt;160-365 jours, léger, &lt; 200 kg PM</t>
  </si>
  <si>
    <t>Veau allaité, &gt;160-365 jours, moyen, &lt;250 kg PM</t>
  </si>
  <si>
    <t>Veau allaité, &gt;160-365 jours, lourd, &gt; 250 kg PM</t>
  </si>
  <si>
    <t>Bovins femelles, &gt;365-730 jours</t>
  </si>
  <si>
    <t>Bovins femelles, &gt;160-365 jours</t>
  </si>
  <si>
    <t>Bovins mâles, &gt;365-730 jours</t>
  </si>
  <si>
    <t>Bovins mâles, &gt;160-365 jours</t>
  </si>
  <si>
    <r>
      <rPr>
        <sz val="11"/>
        <color theme="1"/>
        <rFont val="Wingdings"/>
        <charset val="2"/>
      </rPr>
      <t xml:space="preserve"> </t>
    </r>
    <r>
      <rPr>
        <sz val="11"/>
        <color theme="1"/>
        <rFont val="Arial"/>
        <family val="2"/>
      </rPr>
      <t>Prière de remplir les cellules sur fond jaune.</t>
    </r>
  </si>
  <si>
    <r>
      <rPr>
        <sz val="11"/>
        <color theme="1"/>
        <rFont val="Wingdings"/>
        <charset val="2"/>
      </rPr>
      <t xml:space="preserve"> </t>
    </r>
    <r>
      <rPr>
        <sz val="11"/>
        <color theme="1"/>
        <rFont val="Arial"/>
        <family val="2"/>
      </rPr>
      <t>Ce calculateur ne sert qu'à estimer si l'exploitation satisfait aux conditions minimales auxquelles est soumise la contribution de mise au pâturage ; elle ne sert pas de moyen de preuve. Seuls les services cantonaux chargés d'appliquer la réglementation sont habilités à se prononcer définitivement.</t>
    </r>
  </si>
  <si>
    <r>
      <rPr>
        <sz val="11"/>
        <color theme="1"/>
        <rFont val="Wingdings"/>
        <charset val="2"/>
      </rPr>
      <t></t>
    </r>
    <r>
      <rPr>
        <sz val="11"/>
        <color theme="1"/>
        <rFont val="Calibri"/>
        <family val="2"/>
        <scheme val="minor"/>
      </rPr>
      <t xml:space="preserve">    </t>
    </r>
    <r>
      <rPr>
        <sz val="11"/>
        <color theme="1"/>
        <rFont val="Arial"/>
        <family val="2"/>
      </rPr>
      <t>S'agissant des troupeaux mélangés (animaux des catégories avec SRPA et animaux des catégories avec contribution pour mise au pâturage), la totalité de la surface de pâturage nécessaire aux animaux des catégories concernées peut être déterminée en choisissant le programme de contributions "SRPA - 4 a par UGB".</t>
    </r>
  </si>
  <si>
    <r>
      <rPr>
        <vertAlign val="superscript"/>
        <sz val="10"/>
        <color theme="1"/>
        <rFont val="Arial"/>
        <family val="2"/>
      </rPr>
      <t>1)</t>
    </r>
    <r>
      <rPr>
        <sz val="10"/>
        <color theme="1"/>
        <rFont val="Arial"/>
        <family val="2"/>
      </rPr>
      <t xml:space="preserve"> La durée minimale de 26 jours par mois doit être atteinte.</t>
    </r>
  </si>
  <si>
    <r>
      <rPr>
        <vertAlign val="superscript"/>
        <sz val="10"/>
        <color theme="1"/>
        <rFont val="Arial"/>
        <family val="2"/>
      </rPr>
      <t xml:space="preserve">2) </t>
    </r>
    <r>
      <rPr>
        <sz val="10"/>
        <color theme="1"/>
        <rFont val="Arial"/>
        <family val="2"/>
      </rPr>
      <t>Indication selon bilan de fumure / bilan fourrager PLVH.</t>
    </r>
  </si>
  <si>
    <r>
      <rPr>
        <vertAlign val="superscript"/>
        <sz val="10"/>
        <color theme="1"/>
        <rFont val="Arial"/>
        <family val="2"/>
      </rPr>
      <t>3)</t>
    </r>
    <r>
      <rPr>
        <sz val="10"/>
        <color theme="1"/>
        <rFont val="Arial"/>
        <family val="2"/>
      </rPr>
      <t xml:space="preserve"> Indication selon bilan de fumure / bilan fourrager PLVH ; exprimer la valeur en kg de matière fraîche.</t>
    </r>
  </si>
  <si>
    <r>
      <rPr>
        <vertAlign val="superscript"/>
        <sz val="10"/>
        <rFont val="Arial"/>
        <family val="2"/>
      </rPr>
      <t>4)</t>
    </r>
    <r>
      <rPr>
        <sz val="10"/>
        <rFont val="Arial"/>
        <family val="2"/>
      </rPr>
      <t xml:space="preserve"> Indication selon bilan de fumure / bilan fourrager PLVH ; déduire de ce rendement le fauchage et le pâturage d'animaux d'autres genres.</t>
    </r>
  </si>
  <si>
    <r>
      <t xml:space="preserve">5) </t>
    </r>
    <r>
      <rPr>
        <sz val="10"/>
        <color theme="0"/>
        <rFont val="Arial"/>
        <family val="2"/>
      </rPr>
      <t>Les veaux âgés de 160 jours au maximum sont exemptés de la règle de 70 % de MS. La consommation d’herbe pâturée par ces animaux doit cependant être prise en compte pour calculer la surface de pâturage nécessaire au troupeau de bovins.</t>
    </r>
  </si>
  <si>
    <r>
      <t xml:space="preserve">Calcul de la surface minimum de pâturage nécessaire, par catégorie de bovins - variante standard
</t>
    </r>
    <r>
      <rPr>
        <sz val="11"/>
        <color theme="1"/>
        <rFont val="Arial"/>
        <family val="2"/>
      </rPr>
      <t>Version 1.1, 18.10.2022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</si>
</sst>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8" x14ac:knownFonts="1">
    <font>
      <sz val="11"/>
      <color theme="1"/>
      <name val="Calibri"/>
      <family val="2"/>
      <scheme val="minor"/>
    </font>
    <font>
      <sz val="11"/>
      <color theme="1"/>
      <name val="Arial"/>
      <family val="2"/>
    </font>
    <font>
      <sz val="11"/>
      <color theme="1"/>
      <name val="Calibri"/>
      <family val="2"/>
      <scheme val="minor"/>
    </font>
    <font>
      <b/>
      <sz val="11"/>
      <color theme="1"/>
      <name val="Calibri"/>
      <family val="2"/>
      <scheme val="minor"/>
    </font>
    <font>
      <sz val="9"/>
      <color theme="1"/>
      <name val="Calibri"/>
      <family val="2"/>
      <scheme val="minor"/>
    </font>
    <font>
      <sz val="11"/>
      <color rgb="FFFF0000"/>
      <name val="Calibri"/>
      <family val="2"/>
      <scheme val="minor"/>
    </font>
    <font>
      <sz val="11"/>
      <color theme="1"/>
      <name val="Wingdings"/>
      <charset val="2"/>
    </font>
    <font>
      <b/>
      <sz val="11"/>
      <color theme="1"/>
      <name val="Arial"/>
      <family val="2"/>
    </font>
    <font>
      <sz val="11"/>
      <color theme="1"/>
      <name val="Calibri"/>
      <family val="2"/>
    </font>
    <font>
      <vertAlign val="superscript"/>
      <sz val="11"/>
      <name val="Arial"/>
      <family val="2"/>
    </font>
    <font>
      <sz val="11"/>
      <color theme="0" tint="-4.9989318521683403E-2"/>
      <name val="Arial"/>
      <family val="2"/>
    </font>
    <font>
      <b/>
      <vertAlign val="superscript"/>
      <sz val="11"/>
      <name val="Arial"/>
      <family val="2"/>
    </font>
    <font>
      <sz val="10"/>
      <color theme="1"/>
      <name val="Arial"/>
      <family val="2"/>
    </font>
    <font>
      <vertAlign val="superscript"/>
      <sz val="10"/>
      <color theme="1"/>
      <name val="Arial"/>
      <family val="2"/>
    </font>
    <font>
      <sz val="10"/>
      <name val="Arial"/>
      <family val="2"/>
    </font>
    <font>
      <vertAlign val="superscript"/>
      <sz val="10"/>
      <name val="Arial"/>
      <family val="2"/>
    </font>
    <font>
      <vertAlign val="superscript"/>
      <sz val="10"/>
      <color theme="0"/>
      <name val="Arial"/>
      <family val="2"/>
    </font>
    <font>
      <sz val="10"/>
      <color theme="0"/>
      <name val="Arial"/>
      <family val="2"/>
    </font>
  </fonts>
  <fills count="4">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s>
  <borders count="14">
    <border>
      <left/>
      <right/>
      <top/>
      <bottom/>
      <diagonal/>
    </border>
    <border>
      <left style="thick">
        <color theme="0" tint="-0.34998626667073579"/>
      </left>
      <right style="thick">
        <color theme="0" tint="-0.34998626667073579"/>
      </right>
      <top style="thick">
        <color theme="0" tint="-0.34998626667073579"/>
      </top>
      <bottom style="thick">
        <color theme="0" tint="-4.9989318521683403E-2"/>
      </bottom>
      <diagonal/>
    </border>
    <border>
      <left style="thick">
        <color theme="0" tint="-0.34998626667073579"/>
      </left>
      <right style="thick">
        <color theme="0" tint="-0.34998626667073579"/>
      </right>
      <top style="thick">
        <color theme="0" tint="-4.9989318521683403E-2"/>
      </top>
      <bottom style="thick">
        <color theme="0" tint="-4.9989318521683403E-2"/>
      </bottom>
      <diagonal/>
    </border>
    <border>
      <left style="thick">
        <color theme="0" tint="-0.34998626667073579"/>
      </left>
      <right style="thick">
        <color theme="0" tint="-0.34998626667073579"/>
      </right>
      <top style="thick">
        <color theme="0" tint="-4.9989318521683403E-2"/>
      </top>
      <bottom style="thick">
        <color theme="0" tint="-0.34998626667073579"/>
      </bottom>
      <diagonal/>
    </border>
    <border>
      <left style="thick">
        <color theme="0" tint="-0.34998626667073579"/>
      </left>
      <right style="thick">
        <color theme="0" tint="-0.34998626667073579"/>
      </right>
      <top/>
      <bottom style="thick">
        <color theme="0" tint="-4.9989318521683403E-2"/>
      </bottom>
      <diagonal/>
    </border>
    <border>
      <left/>
      <right style="thick">
        <color theme="0" tint="-0.34998626667073579"/>
      </right>
      <top style="thick">
        <color theme="0" tint="-0.34998626667073579"/>
      </top>
      <bottom style="thick">
        <color theme="0" tint="-4.9989318521683403E-2"/>
      </bottom>
      <diagonal/>
    </border>
    <border>
      <left/>
      <right style="thick">
        <color theme="0" tint="-0.34998626667073579"/>
      </right>
      <top style="thick">
        <color theme="0" tint="-4.9989318521683403E-2"/>
      </top>
      <bottom style="thick">
        <color theme="0" tint="-0.34998626667073579"/>
      </bottom>
      <diagonal/>
    </border>
    <border>
      <left/>
      <right style="thick">
        <color theme="0" tint="-0.34998626667073579"/>
      </right>
      <top/>
      <bottom style="thick">
        <color theme="0" tint="-4.9989318521683403E-2"/>
      </bottom>
      <diagonal/>
    </border>
    <border>
      <left/>
      <right style="thick">
        <color theme="0" tint="-0.34998626667073579"/>
      </right>
      <top style="thick">
        <color theme="0" tint="-4.9989318521683403E-2"/>
      </top>
      <bottom style="thick">
        <color theme="0" tint="-4.9989318521683403E-2"/>
      </bottom>
      <diagonal/>
    </border>
    <border>
      <left style="thick">
        <color theme="0" tint="-0.34998626667073579"/>
      </left>
      <right/>
      <top style="thick">
        <color theme="0" tint="-0.34998626667073579"/>
      </top>
      <bottom style="thick">
        <color theme="0" tint="-4.9989318521683403E-2"/>
      </bottom>
      <diagonal/>
    </border>
    <border>
      <left style="thick">
        <color theme="0" tint="-0.34998626667073579"/>
      </left>
      <right/>
      <top style="thick">
        <color theme="0" tint="-4.9989318521683403E-2"/>
      </top>
      <bottom style="thick">
        <color theme="0" tint="-0.34998626667073579"/>
      </bottom>
      <diagonal/>
    </border>
    <border>
      <left style="thick">
        <color theme="0" tint="-0.34998626667073579"/>
      </left>
      <right/>
      <top/>
      <bottom style="thick">
        <color theme="0" tint="-4.9989318521683403E-2"/>
      </bottom>
      <diagonal/>
    </border>
    <border>
      <left style="thick">
        <color theme="0" tint="-0.34998626667073579"/>
      </left>
      <right/>
      <top style="thick">
        <color theme="0" tint="-4.9989318521683403E-2"/>
      </top>
      <bottom style="thick">
        <color theme="0" tint="-4.9989318521683403E-2"/>
      </bottom>
      <diagonal/>
    </border>
    <border>
      <left/>
      <right/>
      <top style="thick">
        <color theme="0" tint="-0.34998626667073579"/>
      </top>
      <bottom/>
      <diagonal/>
    </border>
  </borders>
  <cellStyleXfs count="2">
    <xf numFmtId="0" fontId="0" fillId="0" borderId="0"/>
    <xf numFmtId="9" fontId="2" fillId="0" borderId="0" applyFont="0" applyFill="0" applyBorder="0" applyAlignment="0" applyProtection="0"/>
  </cellStyleXfs>
  <cellXfs count="42">
    <xf numFmtId="0" fontId="0" fillId="0" borderId="0" xfId="0"/>
    <xf numFmtId="0" fontId="3" fillId="0" borderId="0" xfId="0" applyFont="1"/>
    <xf numFmtId="0" fontId="5" fillId="0" borderId="0" xfId="0" applyFont="1"/>
    <xf numFmtId="0" fontId="4" fillId="0" borderId="0" xfId="0" applyFont="1"/>
    <xf numFmtId="0" fontId="0" fillId="0" borderId="0" xfId="0" quotePrefix="1" applyAlignment="1">
      <alignment horizontal="center"/>
    </xf>
    <xf numFmtId="0" fontId="0" fillId="0" borderId="0" xfId="0" applyAlignment="1">
      <alignment horizontal="center"/>
    </xf>
    <xf numFmtId="2" fontId="0" fillId="0" borderId="0" xfId="0" applyNumberFormat="1" applyAlignment="1">
      <alignment vertical="top" wrapText="1"/>
    </xf>
    <xf numFmtId="0" fontId="1" fillId="3" borderId="9" xfId="0" applyFont="1" applyFill="1" applyBorder="1" applyAlignment="1">
      <alignment horizontal="right"/>
    </xf>
    <xf numFmtId="2" fontId="9" fillId="3" borderId="5" xfId="0" applyNumberFormat="1" applyFont="1" applyFill="1" applyBorder="1" applyAlignment="1">
      <alignment horizontal="center" vertical="top" wrapText="1"/>
    </xf>
    <xf numFmtId="2" fontId="1" fillId="2" borderId="1" xfId="0" applyNumberFormat="1" applyFont="1" applyFill="1" applyBorder="1" applyAlignment="1" applyProtection="1">
      <alignment horizontal="center" vertical="top" wrapText="1"/>
      <protection locked="0"/>
    </xf>
    <xf numFmtId="0" fontId="1" fillId="3" borderId="10" xfId="0" applyFont="1" applyFill="1" applyBorder="1" applyAlignment="1">
      <alignment horizontal="right"/>
    </xf>
    <xf numFmtId="2" fontId="9" fillId="3" borderId="6" xfId="0" applyNumberFormat="1" applyFont="1" applyFill="1" applyBorder="1" applyAlignment="1">
      <alignment horizontal="center" vertical="top" wrapText="1"/>
    </xf>
    <xf numFmtId="2" fontId="1" fillId="2" borderId="3" xfId="1" applyNumberFormat="1" applyFont="1" applyFill="1" applyBorder="1" applyAlignment="1" applyProtection="1">
      <alignment horizontal="center" vertical="top" wrapText="1"/>
      <protection locked="0"/>
    </xf>
    <xf numFmtId="0" fontId="1" fillId="3" borderId="11" xfId="0" applyFont="1" applyFill="1" applyBorder="1" applyAlignment="1">
      <alignment horizontal="right"/>
    </xf>
    <xf numFmtId="2" fontId="9" fillId="3" borderId="7" xfId="0" applyNumberFormat="1" applyFont="1" applyFill="1" applyBorder="1" applyAlignment="1">
      <alignment horizontal="center" vertical="top" wrapText="1"/>
    </xf>
    <xf numFmtId="3" fontId="1" fillId="2" borderId="4" xfId="0" applyNumberFormat="1" applyFont="1" applyFill="1" applyBorder="1" applyAlignment="1" applyProtection="1">
      <alignment horizontal="center" vertical="top" wrapText="1"/>
      <protection locked="0"/>
    </xf>
    <xf numFmtId="0" fontId="1" fillId="3" borderId="12" xfId="0" applyFont="1" applyFill="1" applyBorder="1" applyAlignment="1">
      <alignment horizontal="right"/>
    </xf>
    <xf numFmtId="2" fontId="9" fillId="3" borderId="8" xfId="0" applyNumberFormat="1" applyFont="1" applyFill="1" applyBorder="1" applyAlignment="1">
      <alignment horizontal="center" vertical="top" wrapText="1"/>
    </xf>
    <xf numFmtId="3" fontId="1" fillId="3" borderId="2" xfId="0" applyNumberFormat="1" applyFont="1" applyFill="1" applyBorder="1" applyAlignment="1" applyProtection="1">
      <alignment horizontal="center" vertical="top" wrapText="1"/>
      <protection locked="0"/>
    </xf>
    <xf numFmtId="165" fontId="10" fillId="3" borderId="2" xfId="0" quotePrefix="1" applyNumberFormat="1" applyFont="1" applyFill="1" applyBorder="1" applyAlignment="1">
      <alignment horizontal="center" vertical="top" wrapText="1"/>
    </xf>
    <xf numFmtId="165" fontId="1" fillId="3" borderId="2" xfId="0" applyNumberFormat="1" applyFont="1" applyFill="1" applyBorder="1" applyAlignment="1" applyProtection="1">
      <alignment horizontal="center" vertical="top" wrapText="1"/>
      <protection locked="0"/>
    </xf>
    <xf numFmtId="165" fontId="10" fillId="3" borderId="2" xfId="0" applyNumberFormat="1" applyFont="1" applyFill="1" applyBorder="1" applyAlignment="1">
      <alignment horizontal="center" vertical="top" wrapText="1"/>
    </xf>
    <xf numFmtId="0" fontId="7" fillId="3" borderId="12" xfId="0" applyFont="1" applyFill="1" applyBorder="1" applyAlignment="1">
      <alignment horizontal="right"/>
    </xf>
    <xf numFmtId="0" fontId="11" fillId="3" borderId="8" xfId="0" applyFont="1" applyFill="1" applyBorder="1" applyAlignment="1">
      <alignment horizontal="center"/>
    </xf>
    <xf numFmtId="4" fontId="7" fillId="3" borderId="2" xfId="0" applyNumberFormat="1" applyFont="1" applyFill="1" applyBorder="1" applyAlignment="1">
      <alignment horizontal="center" vertical="top" wrapText="1"/>
    </xf>
    <xf numFmtId="0" fontId="7" fillId="3" borderId="10" xfId="0" applyFont="1" applyFill="1" applyBorder="1" applyAlignment="1">
      <alignment horizontal="right"/>
    </xf>
    <xf numFmtId="0" fontId="11" fillId="3" borderId="6" xfId="0" applyFont="1" applyFill="1" applyBorder="1" applyAlignment="1">
      <alignment horizontal="center"/>
    </xf>
    <xf numFmtId="3" fontId="7" fillId="3" borderId="3" xfId="0" applyNumberFormat="1" applyFont="1" applyFill="1" applyBorder="1" applyAlignment="1">
      <alignment horizontal="center" vertical="top" wrapText="1"/>
    </xf>
    <xf numFmtId="0" fontId="1" fillId="0" borderId="0" xfId="0" applyFont="1"/>
    <xf numFmtId="0" fontId="1" fillId="0" borderId="0" xfId="0" applyFont="1" applyAlignment="1">
      <alignment vertical="top" wrapText="1"/>
    </xf>
    <xf numFmtId="0" fontId="0" fillId="0" borderId="0" xfId="0" applyAlignment="1">
      <alignment vertical="top" wrapText="1"/>
    </xf>
    <xf numFmtId="164" fontId="1" fillId="0" borderId="0" xfId="0" applyNumberFormat="1" applyFont="1" applyAlignment="1">
      <alignment vertical="top" wrapText="1"/>
    </xf>
    <xf numFmtId="2" fontId="1" fillId="0" borderId="0" xfId="0" applyNumberFormat="1" applyFont="1" applyAlignment="1">
      <alignment vertical="top" wrapText="1"/>
    </xf>
    <xf numFmtId="0" fontId="7" fillId="0" borderId="0" xfId="0" applyFont="1" applyAlignment="1">
      <alignment vertical="top" wrapText="1"/>
    </xf>
    <xf numFmtId="0" fontId="7" fillId="0" borderId="0" xfId="0" applyFont="1" applyAlignment="1">
      <alignment vertical="top"/>
    </xf>
    <xf numFmtId="0" fontId="8" fillId="0" borderId="0" xfId="0" applyFont="1" applyAlignment="1">
      <alignment horizontal="left"/>
    </xf>
    <xf numFmtId="0" fontId="0" fillId="0" borderId="0" xfId="0" applyAlignment="1">
      <alignment horizontal="left"/>
    </xf>
    <xf numFmtId="0" fontId="16" fillId="0" borderId="0" xfId="0" applyFont="1" applyAlignment="1">
      <alignment horizontal="left"/>
    </xf>
    <xf numFmtId="0" fontId="17" fillId="0" borderId="0" xfId="0" applyFont="1" applyAlignment="1">
      <alignment horizontal="left"/>
    </xf>
    <xf numFmtId="0" fontId="14" fillId="0" borderId="0" xfId="0" applyFont="1" applyAlignment="1">
      <alignment horizontal="left"/>
    </xf>
    <xf numFmtId="0" fontId="12" fillId="0" borderId="0" xfId="0" applyFont="1" applyAlignment="1">
      <alignment horizontal="left"/>
    </xf>
    <xf numFmtId="0" fontId="12" fillId="0" borderId="13" xfId="0" applyFont="1" applyBorder="1" applyAlignment="1">
      <alignment horizontal="left"/>
    </xf>
  </cellXfs>
  <cellStyles count="2">
    <cellStyle name="Normal" xfId="0" builtinId="0"/>
    <cellStyle name="Pourcentage" xfId="1" builtinId="5"/>
  </cellStyles>
  <dxfs count="49">
    <dxf>
      <font>
        <color auto="1"/>
      </font>
    </dxf>
    <dxf>
      <font>
        <color auto="1"/>
      </font>
    </dxf>
    <dxf>
      <font>
        <color auto="1"/>
      </font>
    </dxf>
    <dxf>
      <fill>
        <patternFill>
          <bgColor rgb="FFFFFF99"/>
        </patternFill>
      </fill>
    </dxf>
    <dxf>
      <fill>
        <patternFill>
          <bgColor rgb="FFFFFF99"/>
        </patternFill>
      </fill>
    </dxf>
    <dxf>
      <fill>
        <patternFill>
          <bgColor rgb="FFFFFF99"/>
        </patternFill>
      </fill>
    </dxf>
    <dxf>
      <fill>
        <patternFill>
          <bgColor rgb="FFFFFF99"/>
        </patternFill>
      </fill>
    </dxf>
    <dxf>
      <font>
        <color auto="1"/>
      </font>
    </dxf>
    <dxf>
      <font>
        <color auto="1"/>
      </font>
    </dxf>
    <dxf>
      <font>
        <color auto="1"/>
      </font>
    </dxf>
    <dxf>
      <fill>
        <patternFill>
          <bgColor rgb="FFFFFF99"/>
        </patternFill>
      </fill>
    </dxf>
    <dxf>
      <fill>
        <patternFill>
          <bgColor rgb="FFFFFF99"/>
        </patternFill>
      </fill>
    </dxf>
    <dxf>
      <fill>
        <patternFill>
          <bgColor rgb="FFFFFF99"/>
        </patternFill>
      </fill>
    </dxf>
    <dxf>
      <fill>
        <patternFill>
          <bgColor rgb="FFFFFF99"/>
        </patternFill>
      </fill>
    </dxf>
    <dxf>
      <font>
        <color auto="1"/>
      </font>
    </dxf>
    <dxf>
      <font>
        <color auto="1"/>
      </font>
    </dxf>
    <dxf>
      <font>
        <color auto="1"/>
      </font>
    </dxf>
    <dxf>
      <fill>
        <patternFill>
          <bgColor rgb="FFFFFF99"/>
        </patternFill>
      </fill>
    </dxf>
    <dxf>
      <fill>
        <patternFill>
          <bgColor rgb="FFFFFF99"/>
        </patternFill>
      </fill>
    </dxf>
    <dxf>
      <fill>
        <patternFill>
          <bgColor rgb="FFFFFF99"/>
        </patternFill>
      </fill>
    </dxf>
    <dxf>
      <fill>
        <patternFill>
          <bgColor rgb="FFFFFF99"/>
        </patternFill>
      </fill>
    </dxf>
    <dxf>
      <font>
        <color auto="1"/>
      </font>
    </dxf>
    <dxf>
      <font>
        <color auto="1"/>
      </font>
    </dxf>
    <dxf>
      <font>
        <color auto="1"/>
      </font>
    </dxf>
    <dxf>
      <fill>
        <patternFill>
          <bgColor rgb="FFFFFF99"/>
        </patternFill>
      </fill>
    </dxf>
    <dxf>
      <fill>
        <patternFill>
          <bgColor rgb="FFFFFF99"/>
        </patternFill>
      </fill>
    </dxf>
    <dxf>
      <fill>
        <patternFill>
          <bgColor rgb="FFFFFF99"/>
        </patternFill>
      </fill>
    </dxf>
    <dxf>
      <fill>
        <patternFill>
          <bgColor rgb="FFFFFF99"/>
        </patternFill>
      </fill>
    </dxf>
    <dxf>
      <font>
        <color auto="1"/>
      </font>
    </dxf>
    <dxf>
      <font>
        <color auto="1"/>
      </font>
    </dxf>
    <dxf>
      <font>
        <color auto="1"/>
      </font>
    </dxf>
    <dxf>
      <fill>
        <patternFill>
          <bgColor rgb="FFFFFF99"/>
        </patternFill>
      </fill>
    </dxf>
    <dxf>
      <fill>
        <patternFill>
          <bgColor rgb="FFFFFF99"/>
        </patternFill>
      </fill>
    </dxf>
    <dxf>
      <fill>
        <patternFill>
          <bgColor rgb="FFFFFF99"/>
        </patternFill>
      </fill>
    </dxf>
    <dxf>
      <fill>
        <patternFill>
          <bgColor rgb="FFFFFF99"/>
        </patternFill>
      </fill>
    </dxf>
    <dxf>
      <font>
        <color auto="1"/>
      </font>
    </dxf>
    <dxf>
      <font>
        <color auto="1"/>
      </font>
    </dxf>
    <dxf>
      <font>
        <color auto="1"/>
      </font>
    </dxf>
    <dxf>
      <fill>
        <patternFill>
          <bgColor rgb="FFFFFF99"/>
        </patternFill>
      </fill>
    </dxf>
    <dxf>
      <fill>
        <patternFill>
          <bgColor rgb="FFFFFF99"/>
        </patternFill>
      </fill>
    </dxf>
    <dxf>
      <fill>
        <patternFill>
          <bgColor rgb="FFFFFF99"/>
        </patternFill>
      </fill>
    </dxf>
    <dxf>
      <font>
        <color auto="1"/>
      </font>
    </dxf>
    <dxf>
      <font>
        <color auto="1"/>
      </font>
    </dxf>
    <dxf>
      <font>
        <color auto="1"/>
      </font>
    </dxf>
    <dxf>
      <fill>
        <patternFill>
          <bgColor rgb="FFFFFF99"/>
        </patternFill>
      </fill>
    </dxf>
    <dxf>
      <fill>
        <patternFill>
          <bgColor rgb="FFFFFF99"/>
        </patternFill>
      </fill>
    </dxf>
    <dxf>
      <fill>
        <patternFill>
          <bgColor rgb="FFFFFF99"/>
        </patternFill>
      </fill>
    </dxf>
    <dxf>
      <fill>
        <patternFill>
          <bgColor rgb="FFFFFF99"/>
        </patternFill>
      </fill>
    </dxf>
    <dxf>
      <font>
        <color theme="1"/>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xdr:from>
      <xdr:col>0</xdr:col>
      <xdr:colOff>222250</xdr:colOff>
      <xdr:row>0</xdr:row>
      <xdr:rowOff>116417</xdr:rowOff>
    </xdr:from>
    <xdr:to>
      <xdr:col>0</xdr:col>
      <xdr:colOff>2582796</xdr:colOff>
      <xdr:row>0</xdr:row>
      <xdr:rowOff>1376417</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250" y="116417"/>
          <a:ext cx="2360546" cy="12600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9"/>
  <sheetViews>
    <sheetView tabSelected="1" zoomScale="90" zoomScaleNormal="90" workbookViewId="0">
      <selection activeCell="C7" sqref="C7"/>
    </sheetView>
  </sheetViews>
  <sheetFormatPr baseColWidth="10" defaultColWidth="11.44140625" defaultRowHeight="14.4" x14ac:dyDescent="0.3"/>
  <cols>
    <col min="1" max="1" width="49.6640625" customWidth="1"/>
    <col min="2" max="2" width="2.6640625" customWidth="1"/>
    <col min="3" max="9" width="35.6640625" customWidth="1"/>
  </cols>
  <sheetData>
    <row r="1" spans="1:9" ht="123" customHeight="1" x14ac:dyDescent="0.3">
      <c r="C1" s="33" t="s">
        <v>57</v>
      </c>
      <c r="D1" s="34"/>
      <c r="E1" s="34"/>
      <c r="F1" s="34"/>
      <c r="G1" s="34"/>
      <c r="H1" s="34"/>
      <c r="I1" s="34"/>
    </row>
    <row r="2" spans="1:9" x14ac:dyDescent="0.3">
      <c r="A2" s="1"/>
      <c r="B2" s="1"/>
    </row>
    <row r="3" spans="1:9" x14ac:dyDescent="0.3">
      <c r="A3" s="35" t="s">
        <v>49</v>
      </c>
      <c r="B3" s="36"/>
      <c r="C3" s="36"/>
      <c r="D3" s="36"/>
      <c r="E3" s="36"/>
      <c r="F3" s="36"/>
      <c r="G3" s="36"/>
      <c r="H3" s="36"/>
      <c r="I3" s="36"/>
    </row>
    <row r="4" spans="1:9" x14ac:dyDescent="0.3">
      <c r="A4" s="35" t="s">
        <v>50</v>
      </c>
      <c r="B4" s="36"/>
      <c r="C4" s="36"/>
      <c r="D4" s="36"/>
      <c r="E4" s="36"/>
      <c r="F4" s="36"/>
      <c r="G4" s="36"/>
      <c r="H4" s="36"/>
      <c r="I4" s="36"/>
    </row>
    <row r="5" spans="1:9" x14ac:dyDescent="0.3">
      <c r="A5" s="36" t="s">
        <v>51</v>
      </c>
      <c r="B5" s="36"/>
      <c r="C5" s="36"/>
      <c r="D5" s="36"/>
      <c r="E5" s="36"/>
      <c r="F5" s="36"/>
      <c r="G5" s="36"/>
      <c r="H5" s="36"/>
      <c r="I5" s="36"/>
    </row>
    <row r="6" spans="1:9" ht="15" thickBot="1" x14ac:dyDescent="0.35">
      <c r="A6" s="1"/>
      <c r="B6" s="1"/>
      <c r="D6" s="2" t="str">
        <f>IF(OR(C7=admin!$C$3,admin!$C$4=berechnung_standard!C7,berechnung_standard!C7=admin!$C$5),IF(D7="",admin!$J$3,""),"")</f>
        <v/>
      </c>
      <c r="E6" s="2" t="str">
        <f>IF(OR(D7=admin!$C$3,admin!$C$4=berechnung_standard!D7,berechnung_standard!D7=admin!$C$5),IF(E7="",admin!$J$3,""),"")</f>
        <v/>
      </c>
      <c r="F6" s="2" t="str">
        <f>IF(OR(E7=admin!$C$3,admin!$C$4=berechnung_standard!E7,berechnung_standard!E7=admin!$C$5),IF(F7="",admin!$J$3,""),"")</f>
        <v/>
      </c>
      <c r="G6" s="2" t="str">
        <f>IF(OR(F7=admin!$C$3,admin!$C$4=berechnung_standard!F7,berechnung_standard!F7=admin!$C$5),IF(G7="",admin!$J$3,""),"")</f>
        <v/>
      </c>
      <c r="H6" s="2" t="str">
        <f>IF(OR(G7=admin!$C$3,admin!$C$4=berechnung_standard!G7,berechnung_standard!G7=admin!$C$5),IF(H7="",admin!$J$3,""),"")</f>
        <v/>
      </c>
      <c r="I6" s="2" t="str">
        <f>IF(OR(H7=admin!$C$3,admin!$C$4=berechnung_standard!H7,berechnung_standard!H7=admin!$C$5),IF(I7="",admin!$J$3,""),"")</f>
        <v/>
      </c>
    </row>
    <row r="7" spans="1:9" s="6" customFormat="1" ht="17.399999999999999" thickTop="1" thickBot="1" x14ac:dyDescent="0.3">
      <c r="A7" s="7" t="s">
        <v>20</v>
      </c>
      <c r="B7" s="8"/>
      <c r="C7" s="9"/>
      <c r="D7" s="9"/>
      <c r="E7" s="9"/>
      <c r="F7" s="9"/>
      <c r="G7" s="9"/>
      <c r="H7" s="9"/>
      <c r="I7" s="9"/>
    </row>
    <row r="8" spans="1:9" s="6" customFormat="1" ht="17.399999999999999" thickTop="1" thickBot="1" x14ac:dyDescent="0.3">
      <c r="A8" s="10" t="s">
        <v>23</v>
      </c>
      <c r="B8" s="11"/>
      <c r="C8" s="12"/>
      <c r="D8" s="12"/>
      <c r="E8" s="12"/>
      <c r="F8" s="12"/>
      <c r="G8" s="12"/>
      <c r="H8" s="12"/>
      <c r="I8" s="12"/>
    </row>
    <row r="9" spans="1:9" s="6" customFormat="1" ht="17.399999999999999" thickTop="1" thickBot="1" x14ac:dyDescent="0.3">
      <c r="A9" s="13" t="s">
        <v>27</v>
      </c>
      <c r="B9" s="14"/>
      <c r="C9" s="15"/>
      <c r="D9" s="15"/>
      <c r="E9" s="15"/>
      <c r="F9" s="15"/>
      <c r="G9" s="15"/>
      <c r="H9" s="15"/>
      <c r="I9" s="15"/>
    </row>
    <row r="10" spans="1:9" s="6" customFormat="1" ht="17.399999999999999" thickTop="1" thickBot="1" x14ac:dyDescent="0.3">
      <c r="A10" s="16" t="s">
        <v>28</v>
      </c>
      <c r="B10" s="17" t="s">
        <v>9</v>
      </c>
      <c r="C10" s="18"/>
      <c r="D10" s="18"/>
      <c r="E10" s="18"/>
      <c r="F10" s="18"/>
      <c r="G10" s="18"/>
      <c r="H10" s="18"/>
      <c r="I10" s="18"/>
    </row>
    <row r="11" spans="1:9" s="6" customFormat="1" ht="17.399999999999999" thickTop="1" thickBot="1" x14ac:dyDescent="0.3">
      <c r="A11" s="16" t="s">
        <v>21</v>
      </c>
      <c r="B11" s="17"/>
      <c r="C11" s="19" t="str">
        <f>IFERROR(IF(C8=admin!G2,"",IF(AND(C7=admin!C2,C8=admin!G3),admin!J2,IF(VLOOKUP(C7,admin!$C$2:$D$17,2,FALSE)&lt;&gt;0,VLOOKUP(C7,admin!$C$2:$D$17,2,FALSE),""))),"")</f>
        <v/>
      </c>
      <c r="D11" s="19" t="str">
        <f>IFERROR(IF(D8=admin!G2,"",IF(AND(D7=admin!C2,D8=admin!G3),admin!J2,IF(VLOOKUP(D7,admin!$C$2:$D$17,2,FALSE)&lt;&gt;0,VLOOKUP(D7,admin!$C$2:$D$17,2,FALSE),""))),"")</f>
        <v/>
      </c>
      <c r="E11" s="19" t="str">
        <f>IFERROR(IF(E8=admin!G2,"",IF(AND(E7=admin!C2,E8=admin!G3),admin!J2,IF(VLOOKUP(E7,admin!$C$2:$D$17,2,FALSE)&lt;&gt;0,VLOOKUP(E7,admin!$C$2:$D$17,2,FALSE),""))),"")</f>
        <v/>
      </c>
      <c r="F11" s="19" t="str">
        <f>IFERROR(IF(F8=admin!G2,"",IF(AND(F7=admin!C2,F8=admin!G3),admin!J2,IF(VLOOKUP(F7,admin!$C$2:$D$17,2,FALSE)&lt;&gt;0,VLOOKUP(F7,admin!$C$2:$D$17,2,FALSE),""))),"")</f>
        <v/>
      </c>
      <c r="G11" s="19" t="str">
        <f>IFERROR(IF(G8=admin!G2,"",IF(AND(G7=admin!C2,G8=admin!G3),admin!J2,IF(VLOOKUP(G7,admin!$C$2:$D$17,2,FALSE)&lt;&gt;0,VLOOKUP(G7,admin!$C$2:$D$17,2,FALSE),""))),"")</f>
        <v/>
      </c>
      <c r="H11" s="19" t="str">
        <f>IFERROR(IF(H8=admin!G2,"",IF(AND(H7=admin!C2,H8=admin!G3),admin!J2,IF(VLOOKUP(H7,admin!$C$2:$D$17,2,FALSE)&lt;&gt;0,VLOOKUP(H7,admin!$C$2:$D$17,2,FALSE),""))),"")</f>
        <v/>
      </c>
      <c r="I11" s="19" t="str">
        <f>IFERROR(IF(I8=admin!G2,"",IF(AND(I7=admin!C2,I8=admin!G3),admin!J2,IF(VLOOKUP(I7,admin!$C$2:$D$17,2,FALSE)&lt;&gt;0,VLOOKUP(I7,admin!$C$2:$D$17,2,FALSE),""))),"")</f>
        <v/>
      </c>
    </row>
    <row r="12" spans="1:9" s="6" customFormat="1" ht="17.399999999999999" thickTop="1" thickBot="1" x14ac:dyDescent="0.3">
      <c r="A12" s="16" t="s">
        <v>29</v>
      </c>
      <c r="B12" s="17" t="s">
        <v>10</v>
      </c>
      <c r="C12" s="20"/>
      <c r="D12" s="20"/>
      <c r="E12" s="20"/>
      <c r="F12" s="20"/>
      <c r="G12" s="20"/>
      <c r="H12" s="20"/>
      <c r="I12" s="20"/>
    </row>
    <row r="13" spans="1:9" s="6" customFormat="1" ht="17.399999999999999" thickTop="1" thickBot="1" x14ac:dyDescent="0.3">
      <c r="A13" s="16" t="s">
        <v>30</v>
      </c>
      <c r="B13" s="17" t="s">
        <v>11</v>
      </c>
      <c r="C13" s="18"/>
      <c r="D13" s="18"/>
      <c r="E13" s="18"/>
      <c r="F13" s="18"/>
      <c r="G13" s="18"/>
      <c r="H13" s="18"/>
      <c r="I13" s="18"/>
    </row>
    <row r="14" spans="1:9" s="6" customFormat="1" ht="17.399999999999999" thickTop="1" thickBot="1" x14ac:dyDescent="0.3">
      <c r="A14" s="16" t="s">
        <v>31</v>
      </c>
      <c r="B14" s="17"/>
      <c r="C14" s="21" t="str">
        <f>IFERROR(IF(C7=admin!C2,IF((C12/365*100)+(C13/365*0.88)=0,"",(C12/365*100)+(C13/365*0.88)),IF((C11/365*100)+(C13/365*0.88)=0,"",(C11/365*100)+(C13/365*0.88))),"")</f>
        <v/>
      </c>
      <c r="D14" s="21" t="str">
        <f>IFERROR(IF(D7=admin!C2,IF((D12/365*100)+(D13/365*0.88)=0,"",(D12/365*100)+(D13/365*0.88)),IF((D11/365*100)+(D13/365*0.88)=0,"",(D11/365*100)+(D13/365*0.88))),"")</f>
        <v/>
      </c>
      <c r="E14" s="21" t="str">
        <f>IFERROR(IF(E7=admin!C2,IF((E12/365*100)+(E13/365*0.88)=0,"",(E12/365*100)+(E13/365*0.88)),IF((E11/365*100)+(E13/365*0.88)=0,"",(E11/365*100)+(E13/365*0.88))),"")</f>
        <v/>
      </c>
      <c r="F14" s="21" t="str">
        <f>IFERROR(IF(F7=admin!C2,IF((F12/365*100)+(F13/365*0.88)=0,"",(F12/365*100)+(F13/365*0.88)),IF((F11/365*100)+(F13/365*0.88)=0,"",(F11/365*100)+(F13/365*0.88))),"")</f>
        <v/>
      </c>
      <c r="G14" s="21" t="str">
        <f>IFERROR(IF(G7=admin!C2,IF((G12/365*100)+(G13/365*0.88)=0,"",(G12/365*100)+(G13/365*0.88)),IF((G11/365*100)+(G13/365*0.88)=0,"",(G11/365*100)+(G13/365*0.88))),"")</f>
        <v/>
      </c>
      <c r="H14" s="21" t="str">
        <f>IFERROR(IF(H7=admin!C2,IF((H12/365*100)+(H13/365*0.88)=0,"",(H12/365*100)+(H13/365*0.88)),IF((H11/365*100)+(H13/365*0.88)=0,"",(H11/365*100)+(H13/365*0.88))),"")</f>
        <v/>
      </c>
      <c r="I14" s="21" t="str">
        <f>IFERROR(IF(I7=admin!C2,IF((I12/365*100)+(I13/365*0.88)=0,"",(I12/365*100)+(I13/365*0.88)),IF((I11/365*100)+(I13/365*0.88)=0,"",(I11/365*100)+(I13/365*0.88))),"")</f>
        <v/>
      </c>
    </row>
    <row r="15" spans="1:9" s="6" customFormat="1" ht="17.399999999999999" thickTop="1" thickBot="1" x14ac:dyDescent="0.3">
      <c r="A15" s="16" t="s">
        <v>32</v>
      </c>
      <c r="B15" s="17"/>
      <c r="C15" s="21" t="str">
        <f t="shared" ref="C15:I15" si="0">IFERROR(0.7*C14,"")</f>
        <v/>
      </c>
      <c r="D15" s="21" t="str">
        <f t="shared" si="0"/>
        <v/>
      </c>
      <c r="E15" s="21" t="str">
        <f t="shared" si="0"/>
        <v/>
      </c>
      <c r="F15" s="21" t="str">
        <f t="shared" si="0"/>
        <v/>
      </c>
      <c r="G15" s="21" t="str">
        <f t="shared" si="0"/>
        <v/>
      </c>
      <c r="H15" s="21" t="str">
        <f t="shared" si="0"/>
        <v/>
      </c>
      <c r="I15" s="21" t="str">
        <f t="shared" si="0"/>
        <v/>
      </c>
    </row>
    <row r="16" spans="1:9" s="6" customFormat="1" ht="17.399999999999999" thickTop="1" thickBot="1" x14ac:dyDescent="0.3">
      <c r="A16" s="16" t="s">
        <v>33</v>
      </c>
      <c r="B16" s="17" t="s">
        <v>12</v>
      </c>
      <c r="C16" s="18"/>
      <c r="D16" s="18"/>
      <c r="E16" s="18"/>
      <c r="F16" s="18"/>
      <c r="G16" s="18"/>
      <c r="H16" s="18"/>
      <c r="I16" s="18"/>
    </row>
    <row r="17" spans="1:9" s="6" customFormat="1" ht="17.399999999999999" thickTop="1" thickBot="1" x14ac:dyDescent="0.3">
      <c r="A17" s="22" t="s">
        <v>34</v>
      </c>
      <c r="B17" s="23" t="str">
        <f>IF(A99="x","5)","")</f>
        <v/>
      </c>
      <c r="C17" s="24" t="str">
        <f>IFERROR(IF(C8=admin!G3,(C15/100*C10)/C16*100,IF(C8=admin!G2,4*VLOOKUP(C7,admin!$C2:$E17,3,FALSE),"")),"")</f>
        <v/>
      </c>
      <c r="D17" s="24" t="str">
        <f>IFERROR(IF(D8=admin!G3,(D15/100*D10)/D16*100,IF(D8=admin!G2,4*VLOOKUP(D7,admin!$C2:$E17,3,FALSE),"")),"")</f>
        <v/>
      </c>
      <c r="E17" s="24" t="str">
        <f>IFERROR(IF(E8=admin!G3,(E15/100*E10)/E16*100,IF(E8=admin!G2,4*VLOOKUP(E7,admin!$C2:$E17,3,FALSE),"")),"")</f>
        <v/>
      </c>
      <c r="F17" s="24" t="str">
        <f>IFERROR(IF(F8=admin!G3,(F15/100*F10)/F16*100,IF(F8=admin!G2,4*VLOOKUP(F7,admin!$C2:$E17,3,FALSE),"")),"")</f>
        <v/>
      </c>
      <c r="G17" s="24" t="str">
        <f>IFERROR(IF(G8=admin!G3,(G15/100*G10)/G16*100,IF(G8=admin!G2,4*VLOOKUP(G7,admin!$C2:$E17,3,FALSE),"")),"")</f>
        <v/>
      </c>
      <c r="H17" s="24" t="str">
        <f>IFERROR(IF(H8=admin!G3,(H15/100*H10)/H16*100,IF(H8=admin!G2,4*VLOOKUP(H7,admin!$C2:$E17,3,FALSE),"")),"")</f>
        <v/>
      </c>
      <c r="I17" s="24" t="str">
        <f>IFERROR(IF(I8=admin!G3,(I15/100*I10)/I16*100,IF(I8=admin!G2,4*VLOOKUP(I7,admin!$C2:$E17,3,FALSE),"")),"")</f>
        <v/>
      </c>
    </row>
    <row r="18" spans="1:9" s="6" customFormat="1" ht="17.399999999999999" thickTop="1" thickBot="1" x14ac:dyDescent="0.3">
      <c r="A18" s="25" t="s">
        <v>35</v>
      </c>
      <c r="B18" s="26" t="str">
        <f>IF(A99="x","5)","")</f>
        <v/>
      </c>
      <c r="C18" s="27" t="str">
        <f t="shared" ref="C18:I18" si="1">IFERROR(C17*C9,"")</f>
        <v/>
      </c>
      <c r="D18" s="27" t="str">
        <f t="shared" si="1"/>
        <v/>
      </c>
      <c r="E18" s="27" t="str">
        <f t="shared" si="1"/>
        <v/>
      </c>
      <c r="F18" s="27" t="str">
        <f t="shared" si="1"/>
        <v/>
      </c>
      <c r="G18" s="27" t="str">
        <f t="shared" si="1"/>
        <v/>
      </c>
      <c r="H18" s="27" t="str">
        <f t="shared" si="1"/>
        <v/>
      </c>
      <c r="I18" s="27" t="str">
        <f t="shared" si="1"/>
        <v/>
      </c>
    </row>
    <row r="19" spans="1:9" ht="16.8" thickTop="1" x14ac:dyDescent="0.3">
      <c r="A19" s="41" t="s">
        <v>52</v>
      </c>
      <c r="B19" s="41"/>
      <c r="C19" s="41"/>
      <c r="D19" s="41"/>
      <c r="E19" s="41"/>
      <c r="F19" s="41"/>
      <c r="G19" s="41"/>
      <c r="H19" s="41"/>
      <c r="I19" s="41"/>
    </row>
    <row r="20" spans="1:9" ht="16.2" x14ac:dyDescent="0.3">
      <c r="A20" s="40" t="s">
        <v>53</v>
      </c>
      <c r="B20" s="40"/>
      <c r="C20" s="40"/>
      <c r="D20" s="40"/>
      <c r="E20" s="40"/>
      <c r="F20" s="40"/>
      <c r="G20" s="40"/>
      <c r="H20" s="40"/>
      <c r="I20" s="40"/>
    </row>
    <row r="21" spans="1:9" ht="16.2" x14ac:dyDescent="0.3">
      <c r="A21" s="40" t="s">
        <v>54</v>
      </c>
      <c r="B21" s="40"/>
      <c r="C21" s="40"/>
      <c r="D21" s="40"/>
      <c r="E21" s="40"/>
      <c r="F21" s="40"/>
      <c r="G21" s="40"/>
      <c r="H21" s="40"/>
      <c r="I21" s="40"/>
    </row>
    <row r="22" spans="1:9" ht="16.2" x14ac:dyDescent="0.3">
      <c r="A22" s="39" t="s">
        <v>55</v>
      </c>
      <c r="B22" s="39"/>
      <c r="C22" s="39"/>
      <c r="D22" s="39"/>
      <c r="E22" s="39"/>
      <c r="F22" s="39"/>
      <c r="G22" s="39"/>
      <c r="H22" s="39"/>
      <c r="I22" s="39"/>
    </row>
    <row r="23" spans="1:9" ht="16.2" x14ac:dyDescent="0.3">
      <c r="A23" s="37" t="s">
        <v>56</v>
      </c>
      <c r="B23" s="38"/>
      <c r="C23" s="38"/>
      <c r="D23" s="38"/>
      <c r="E23" s="38"/>
      <c r="F23" s="38"/>
      <c r="G23" s="38"/>
      <c r="H23" s="38"/>
      <c r="I23" s="38"/>
    </row>
    <row r="24" spans="1:9" x14ac:dyDescent="0.3">
      <c r="A24" s="3"/>
      <c r="B24" s="3"/>
    </row>
    <row r="25" spans="1:9" x14ac:dyDescent="0.3">
      <c r="A25" s="3"/>
      <c r="B25" s="3"/>
    </row>
    <row r="27" spans="1:9" x14ac:dyDescent="0.3">
      <c r="B27" s="2"/>
    </row>
    <row r="99" spans="1:9" s="5" customFormat="1" ht="20.25" customHeight="1" x14ac:dyDescent="0.3">
      <c r="A99" s="5" t="str">
        <f>IF(COUNTIF(C99:I99,"x")&gt;0,"x","")</f>
        <v/>
      </c>
      <c r="C99" s="4" t="str">
        <f>IF(AND(OR(C7=admin!C13,C7=admin!C17,C7=admin!C6),C8=admin!G3),"x","")</f>
        <v/>
      </c>
      <c r="D99" s="4" t="str">
        <f>IF(AND(OR(D7=admin!C13,D7=admin!C17,D7=admin!C6),D8=admin!G3),"x","")</f>
        <v/>
      </c>
      <c r="E99" s="4" t="str">
        <f>IF(AND(OR(E7=admin!C13,E7=admin!C17,E7=admin!C6),E8=admin!G3),"x","")</f>
        <v/>
      </c>
      <c r="F99" s="4" t="str">
        <f>IF(AND(OR(F7=admin!C13,F7=admin!C17,F7=admin!C6),F8=admin!G3),"x","")</f>
        <v/>
      </c>
      <c r="G99" s="4" t="str">
        <f>IF(AND(OR(G7=admin!C13,G7=admin!C17,G7=admin!C6),G8=admin!G3),"x","")</f>
        <v/>
      </c>
      <c r="H99" s="4" t="str">
        <f>IF(AND(OR(H7=admin!C13,H7=admin!C17,H7=admin!C6),H8=admin!G3),"x","")</f>
        <v/>
      </c>
      <c r="I99" s="4" t="str">
        <f>IF(AND(OR(I7=admin!C13,I7=admin!C17,I7=admin!C6),I8=admin!G3),"x","")</f>
        <v/>
      </c>
    </row>
  </sheetData>
  <sheetProtection password="DC82" sheet="1" selectLockedCells="1"/>
  <mergeCells count="9">
    <mergeCell ref="C1:I1"/>
    <mergeCell ref="A4:I4"/>
    <mergeCell ref="A3:I3"/>
    <mergeCell ref="A23:I23"/>
    <mergeCell ref="A22:I22"/>
    <mergeCell ref="A21:I21"/>
    <mergeCell ref="A20:I20"/>
    <mergeCell ref="A19:I19"/>
    <mergeCell ref="A5:I5"/>
  </mergeCells>
  <conditionalFormatting sqref="A23">
    <cfRule type="expression" dxfId="48" priority="1">
      <formula>A99="x"</formula>
    </cfRule>
  </conditionalFormatting>
  <dataValidations count="2">
    <dataValidation type="whole" allowBlank="1" showInputMessage="1" showErrorMessage="1" errorTitle="Jours de pâturage" error="Le nombre de jours de pâturage doit être de 156 au minimum et ne doit pas dépasser 184" sqref="D10:I10" xr:uid="{00000000-0002-0000-0000-000000000000}">
      <formula1>156</formula1>
      <formula2>184</formula2>
    </dataValidation>
    <dataValidation type="whole" allowBlank="1" showInputMessage="1" showErrorMessage="1" errorTitle=" Jours de pâturage " error="Le nombre de jours de pâturage doit être de 156 au minimum et ne doit pas dépasser 184" sqref="C10" xr:uid="{00000000-0002-0000-0000-000001000000}">
      <formula1>156</formula1>
      <formula2>184</formula2>
    </dataValidation>
  </dataValidations>
  <pageMargins left="0.7" right="0.7" top="0.78740157499999996" bottom="0.78740157499999996"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64" id="{B0C92659-DFB1-4194-B505-B1EED20C9FA6}">
            <xm:f>AND(C7=admin!$C$2,C8=admin!$G$3)</xm:f>
            <x14:dxf>
              <fill>
                <patternFill>
                  <bgColor rgb="FFFFFF99"/>
                </patternFill>
              </fill>
            </x14:dxf>
          </x14:cfRule>
          <xm:sqref>C12</xm:sqref>
        </x14:conditionalFormatting>
        <x14:conditionalFormatting xmlns:xm="http://schemas.microsoft.com/office/excel/2006/main">
          <x14:cfRule type="expression" priority="62" id="{EF48B797-AAF9-4D7A-85A6-C3D0E73D18A9}">
            <xm:f>C8=admin!$G$3</xm:f>
            <x14:dxf>
              <fill>
                <patternFill>
                  <bgColor rgb="FFFFFF99"/>
                </patternFill>
              </fill>
            </x14:dxf>
          </x14:cfRule>
          <xm:sqref>C13</xm:sqref>
        </x14:conditionalFormatting>
        <x14:conditionalFormatting xmlns:xm="http://schemas.microsoft.com/office/excel/2006/main">
          <x14:cfRule type="expression" priority="61" id="{EA1E1AFA-A880-4739-B465-6BBB34967079}">
            <xm:f>C8=admin!$G$3</xm:f>
            <x14:dxf>
              <fill>
                <patternFill>
                  <bgColor rgb="FFFFFF99"/>
                </patternFill>
              </fill>
            </x14:dxf>
          </x14:cfRule>
          <xm:sqref>C16</xm:sqref>
        </x14:conditionalFormatting>
        <x14:conditionalFormatting xmlns:xm="http://schemas.microsoft.com/office/excel/2006/main">
          <x14:cfRule type="expression" priority="60" id="{1C0ED03E-9A30-4A11-A424-CE4D2E0E138F}">
            <xm:f>C8=admin!$G$3</xm:f>
            <x14:dxf>
              <fill>
                <patternFill>
                  <bgColor rgb="FFFFFF99"/>
                </patternFill>
              </fill>
            </x14:dxf>
          </x14:cfRule>
          <xm:sqref>C10:D10</xm:sqref>
        </x14:conditionalFormatting>
        <x14:conditionalFormatting xmlns:xm="http://schemas.microsoft.com/office/excel/2006/main">
          <x14:cfRule type="expression" priority="55" id="{B0809E71-9D34-4668-9DA4-173ABC03A91A}">
            <xm:f>C8=admin!$G$3</xm:f>
            <x14:dxf>
              <font>
                <color auto="1"/>
              </font>
            </x14:dxf>
          </x14:cfRule>
          <xm:sqref>C11</xm:sqref>
        </x14:conditionalFormatting>
        <x14:conditionalFormatting xmlns:xm="http://schemas.microsoft.com/office/excel/2006/main">
          <x14:cfRule type="expression" priority="54" id="{EA98F4F4-FDA2-42A5-8884-314E4D34DCE8}">
            <xm:f>C8=admin!$G$3</xm:f>
            <x14:dxf>
              <font>
                <color auto="1"/>
              </font>
            </x14:dxf>
          </x14:cfRule>
          <xm:sqref>C14</xm:sqref>
        </x14:conditionalFormatting>
        <x14:conditionalFormatting xmlns:xm="http://schemas.microsoft.com/office/excel/2006/main">
          <x14:cfRule type="expression" priority="53" id="{2E2FA093-A017-4D4E-B2EF-B0A2D3B82391}">
            <xm:f>C8=admin!$G$3</xm:f>
            <x14:dxf>
              <font>
                <color auto="1"/>
              </font>
            </x14:dxf>
          </x14:cfRule>
          <xm:sqref>C15</xm:sqref>
        </x14:conditionalFormatting>
        <x14:conditionalFormatting xmlns:xm="http://schemas.microsoft.com/office/excel/2006/main">
          <x14:cfRule type="expression" priority="45" id="{F638BF08-A57D-4B09-8A13-AA4371588317}">
            <xm:f>AND(D7=admin!$C$2,D8=admin!$G$3)</xm:f>
            <x14:dxf>
              <fill>
                <patternFill>
                  <bgColor rgb="FFFFFF99"/>
                </patternFill>
              </fill>
            </x14:dxf>
          </x14:cfRule>
          <xm:sqref>D12</xm:sqref>
        </x14:conditionalFormatting>
        <x14:conditionalFormatting xmlns:xm="http://schemas.microsoft.com/office/excel/2006/main">
          <x14:cfRule type="expression" priority="44" id="{86542FCA-37D6-4BD6-AAC0-FCB8996AFD4B}">
            <xm:f>D8=admin!$G$3</xm:f>
            <x14:dxf>
              <fill>
                <patternFill>
                  <bgColor rgb="FFFFFF99"/>
                </patternFill>
              </fill>
            </x14:dxf>
          </x14:cfRule>
          <xm:sqref>D13</xm:sqref>
        </x14:conditionalFormatting>
        <x14:conditionalFormatting xmlns:xm="http://schemas.microsoft.com/office/excel/2006/main">
          <x14:cfRule type="expression" priority="43" id="{CD693C70-861A-41B2-92B6-04B5456EC8E0}">
            <xm:f>D8=admin!$G$3</xm:f>
            <x14:dxf>
              <fill>
                <patternFill>
                  <bgColor rgb="FFFFFF99"/>
                </patternFill>
              </fill>
            </x14:dxf>
          </x14:cfRule>
          <xm:sqref>D16</xm:sqref>
        </x14:conditionalFormatting>
        <x14:conditionalFormatting xmlns:xm="http://schemas.microsoft.com/office/excel/2006/main">
          <x14:cfRule type="expression" priority="41" id="{0077214A-4499-4F24-BA2F-007A1380AA87}">
            <xm:f>D8=admin!$G$3</xm:f>
            <x14:dxf>
              <font>
                <color auto="1"/>
              </font>
            </x14:dxf>
          </x14:cfRule>
          <xm:sqref>D11</xm:sqref>
        </x14:conditionalFormatting>
        <x14:conditionalFormatting xmlns:xm="http://schemas.microsoft.com/office/excel/2006/main">
          <x14:cfRule type="expression" priority="40" id="{BB9E8770-A3E8-4E79-A0AC-3E001B06EEAB}">
            <xm:f>D8=admin!$G$3</xm:f>
            <x14:dxf>
              <font>
                <color auto="1"/>
              </font>
            </x14:dxf>
          </x14:cfRule>
          <xm:sqref>D14</xm:sqref>
        </x14:conditionalFormatting>
        <x14:conditionalFormatting xmlns:xm="http://schemas.microsoft.com/office/excel/2006/main">
          <x14:cfRule type="expression" priority="39" id="{1D8D518B-4474-4B36-842E-7BB5BA801457}">
            <xm:f>D8=admin!$G$3</xm:f>
            <x14:dxf>
              <font>
                <color auto="1"/>
              </font>
            </x14:dxf>
          </x14:cfRule>
          <xm:sqref>D15</xm:sqref>
        </x14:conditionalFormatting>
        <x14:conditionalFormatting xmlns:xm="http://schemas.microsoft.com/office/excel/2006/main">
          <x14:cfRule type="expression" priority="38" id="{B7F18103-FE6B-48E8-9115-9A951B8C259A}">
            <xm:f>AND(I7=admin!$C$2,I8=admin!$G$3)</xm:f>
            <x14:dxf>
              <fill>
                <patternFill>
                  <bgColor rgb="FFFFFF99"/>
                </patternFill>
              </fill>
            </x14:dxf>
          </x14:cfRule>
          <xm:sqref>I12</xm:sqref>
        </x14:conditionalFormatting>
        <x14:conditionalFormatting xmlns:xm="http://schemas.microsoft.com/office/excel/2006/main">
          <x14:cfRule type="expression" priority="37" id="{C1D65AFB-9864-45C7-836C-346BC74C3C34}">
            <xm:f>I8=admin!$G$3</xm:f>
            <x14:dxf>
              <fill>
                <patternFill>
                  <bgColor rgb="FFFFFF99"/>
                </patternFill>
              </fill>
            </x14:dxf>
          </x14:cfRule>
          <xm:sqref>I13</xm:sqref>
        </x14:conditionalFormatting>
        <x14:conditionalFormatting xmlns:xm="http://schemas.microsoft.com/office/excel/2006/main">
          <x14:cfRule type="expression" priority="36" id="{2452E8C5-4266-4697-BC8B-4EE3B30B08F8}">
            <xm:f>I8=admin!$G$3</xm:f>
            <x14:dxf>
              <fill>
                <patternFill>
                  <bgColor rgb="FFFFFF99"/>
                </patternFill>
              </fill>
            </x14:dxf>
          </x14:cfRule>
          <xm:sqref>I16</xm:sqref>
        </x14:conditionalFormatting>
        <x14:conditionalFormatting xmlns:xm="http://schemas.microsoft.com/office/excel/2006/main">
          <x14:cfRule type="expression" priority="35" id="{5485E5E4-2C0D-4262-ACD9-15C1BFFDCBE4}">
            <xm:f>I8=admin!$G$3</xm:f>
            <x14:dxf>
              <fill>
                <patternFill>
                  <bgColor rgb="FFFFFF99"/>
                </patternFill>
              </fill>
            </x14:dxf>
          </x14:cfRule>
          <xm:sqref>I10</xm:sqref>
        </x14:conditionalFormatting>
        <x14:conditionalFormatting xmlns:xm="http://schemas.microsoft.com/office/excel/2006/main">
          <x14:cfRule type="expression" priority="34" id="{8CF44959-52E6-4617-A0E2-83E65AC78EC9}">
            <xm:f>I8=admin!$G$3</xm:f>
            <x14:dxf>
              <font>
                <color auto="1"/>
              </font>
            </x14:dxf>
          </x14:cfRule>
          <xm:sqref>I11</xm:sqref>
        </x14:conditionalFormatting>
        <x14:conditionalFormatting xmlns:xm="http://schemas.microsoft.com/office/excel/2006/main">
          <x14:cfRule type="expression" priority="33" id="{8CB56335-58F9-4C36-B2FC-C3C7ACC2D228}">
            <xm:f>I8=admin!$G$3</xm:f>
            <x14:dxf>
              <font>
                <color auto="1"/>
              </font>
            </x14:dxf>
          </x14:cfRule>
          <xm:sqref>I14</xm:sqref>
        </x14:conditionalFormatting>
        <x14:conditionalFormatting xmlns:xm="http://schemas.microsoft.com/office/excel/2006/main">
          <x14:cfRule type="expression" priority="32" id="{0BAAB6ED-CE99-45BB-8EA2-0008EFDF0564}">
            <xm:f>I8=admin!$G$3</xm:f>
            <x14:dxf>
              <font>
                <color auto="1"/>
              </font>
            </x14:dxf>
          </x14:cfRule>
          <xm:sqref>I15</xm:sqref>
        </x14:conditionalFormatting>
        <x14:conditionalFormatting xmlns:xm="http://schemas.microsoft.com/office/excel/2006/main">
          <x14:cfRule type="expression" priority="31" id="{6521F0D2-EB84-4A05-A5F9-B627D24F8D44}">
            <xm:f>AND(H7=admin!$C$2,H8=admin!$G$3)</xm:f>
            <x14:dxf>
              <fill>
                <patternFill>
                  <bgColor rgb="FFFFFF99"/>
                </patternFill>
              </fill>
            </x14:dxf>
          </x14:cfRule>
          <xm:sqref>H12</xm:sqref>
        </x14:conditionalFormatting>
        <x14:conditionalFormatting xmlns:xm="http://schemas.microsoft.com/office/excel/2006/main">
          <x14:cfRule type="expression" priority="30" id="{F069C232-0D6E-447E-B059-2C323133050F}">
            <xm:f>H8=admin!$G$3</xm:f>
            <x14:dxf>
              <fill>
                <patternFill>
                  <bgColor rgb="FFFFFF99"/>
                </patternFill>
              </fill>
            </x14:dxf>
          </x14:cfRule>
          <xm:sqref>H13</xm:sqref>
        </x14:conditionalFormatting>
        <x14:conditionalFormatting xmlns:xm="http://schemas.microsoft.com/office/excel/2006/main">
          <x14:cfRule type="expression" priority="29" id="{20E6C50D-7060-408B-94E2-55A768E802D0}">
            <xm:f>H8=admin!$G$3</xm:f>
            <x14:dxf>
              <fill>
                <patternFill>
                  <bgColor rgb="FFFFFF99"/>
                </patternFill>
              </fill>
            </x14:dxf>
          </x14:cfRule>
          <xm:sqref>H16</xm:sqref>
        </x14:conditionalFormatting>
        <x14:conditionalFormatting xmlns:xm="http://schemas.microsoft.com/office/excel/2006/main">
          <x14:cfRule type="expression" priority="28" id="{81431FB6-7441-42BD-92A7-3DA40E4C0F65}">
            <xm:f>H8=admin!$G$3</xm:f>
            <x14:dxf>
              <fill>
                <patternFill>
                  <bgColor rgb="FFFFFF99"/>
                </patternFill>
              </fill>
            </x14:dxf>
          </x14:cfRule>
          <xm:sqref>H10</xm:sqref>
        </x14:conditionalFormatting>
        <x14:conditionalFormatting xmlns:xm="http://schemas.microsoft.com/office/excel/2006/main">
          <x14:cfRule type="expression" priority="27" id="{13C17950-1798-4249-908D-9F5489D34DCE}">
            <xm:f>H8=admin!$G$3</xm:f>
            <x14:dxf>
              <font>
                <color auto="1"/>
              </font>
            </x14:dxf>
          </x14:cfRule>
          <xm:sqref>H11</xm:sqref>
        </x14:conditionalFormatting>
        <x14:conditionalFormatting xmlns:xm="http://schemas.microsoft.com/office/excel/2006/main">
          <x14:cfRule type="expression" priority="26" id="{F986B2B6-A3C2-4E83-9626-E9A71B966F2D}">
            <xm:f>H8=admin!$G$3</xm:f>
            <x14:dxf>
              <font>
                <color auto="1"/>
              </font>
            </x14:dxf>
          </x14:cfRule>
          <xm:sqref>H14</xm:sqref>
        </x14:conditionalFormatting>
        <x14:conditionalFormatting xmlns:xm="http://schemas.microsoft.com/office/excel/2006/main">
          <x14:cfRule type="expression" priority="25" id="{CAA55286-B4C7-4890-9237-FA4814774807}">
            <xm:f>H8=admin!$G$3</xm:f>
            <x14:dxf>
              <font>
                <color auto="1"/>
              </font>
            </x14:dxf>
          </x14:cfRule>
          <xm:sqref>H15</xm:sqref>
        </x14:conditionalFormatting>
        <x14:conditionalFormatting xmlns:xm="http://schemas.microsoft.com/office/excel/2006/main">
          <x14:cfRule type="expression" priority="24" id="{D205EA01-4725-4EE4-BC04-82BE7B0C759B}">
            <xm:f>AND(E7=admin!$C$2,E8=admin!$G$3)</xm:f>
            <x14:dxf>
              <fill>
                <patternFill>
                  <bgColor rgb="FFFFFF99"/>
                </patternFill>
              </fill>
            </x14:dxf>
          </x14:cfRule>
          <xm:sqref>E12</xm:sqref>
        </x14:conditionalFormatting>
        <x14:conditionalFormatting xmlns:xm="http://schemas.microsoft.com/office/excel/2006/main">
          <x14:cfRule type="expression" priority="23" id="{070AF8F6-7317-4464-A0C8-836A4AEC0C5F}">
            <xm:f>E8=admin!$G$3</xm:f>
            <x14:dxf>
              <fill>
                <patternFill>
                  <bgColor rgb="FFFFFF99"/>
                </patternFill>
              </fill>
            </x14:dxf>
          </x14:cfRule>
          <xm:sqref>E13</xm:sqref>
        </x14:conditionalFormatting>
        <x14:conditionalFormatting xmlns:xm="http://schemas.microsoft.com/office/excel/2006/main">
          <x14:cfRule type="expression" priority="22" id="{008FA0E9-2A18-4D05-8D73-201D80429636}">
            <xm:f>E8=admin!$G$3</xm:f>
            <x14:dxf>
              <fill>
                <patternFill>
                  <bgColor rgb="FFFFFF99"/>
                </patternFill>
              </fill>
            </x14:dxf>
          </x14:cfRule>
          <xm:sqref>E16</xm:sqref>
        </x14:conditionalFormatting>
        <x14:conditionalFormatting xmlns:xm="http://schemas.microsoft.com/office/excel/2006/main">
          <x14:cfRule type="expression" priority="21" id="{8A7D03EE-9125-4DCF-954C-E1B50613557A}">
            <xm:f>E8=admin!$G$3</xm:f>
            <x14:dxf>
              <fill>
                <patternFill>
                  <bgColor rgb="FFFFFF99"/>
                </patternFill>
              </fill>
            </x14:dxf>
          </x14:cfRule>
          <xm:sqref>E10</xm:sqref>
        </x14:conditionalFormatting>
        <x14:conditionalFormatting xmlns:xm="http://schemas.microsoft.com/office/excel/2006/main">
          <x14:cfRule type="expression" priority="20" id="{CAF64B97-677C-41F3-B9A7-9B84B573235C}">
            <xm:f>E8=admin!$G$3</xm:f>
            <x14:dxf>
              <font>
                <color auto="1"/>
              </font>
            </x14:dxf>
          </x14:cfRule>
          <xm:sqref>E11</xm:sqref>
        </x14:conditionalFormatting>
        <x14:conditionalFormatting xmlns:xm="http://schemas.microsoft.com/office/excel/2006/main">
          <x14:cfRule type="expression" priority="19" id="{BFB54D41-A6D0-463F-AE67-3CD469C835EB}">
            <xm:f>E8=admin!$G$3</xm:f>
            <x14:dxf>
              <font>
                <color auto="1"/>
              </font>
            </x14:dxf>
          </x14:cfRule>
          <xm:sqref>E14</xm:sqref>
        </x14:conditionalFormatting>
        <x14:conditionalFormatting xmlns:xm="http://schemas.microsoft.com/office/excel/2006/main">
          <x14:cfRule type="expression" priority="18" id="{0EC0763E-334A-4431-B793-7AE3592EA292}">
            <xm:f>E8=admin!$G$3</xm:f>
            <x14:dxf>
              <font>
                <color auto="1"/>
              </font>
            </x14:dxf>
          </x14:cfRule>
          <xm:sqref>E15</xm:sqref>
        </x14:conditionalFormatting>
        <x14:conditionalFormatting xmlns:xm="http://schemas.microsoft.com/office/excel/2006/main">
          <x14:cfRule type="expression" priority="17" id="{DE0878F6-79BA-4E6D-B2DF-37756A4928EC}">
            <xm:f>AND(G7=admin!$C$2,G8=admin!$G$3)</xm:f>
            <x14:dxf>
              <fill>
                <patternFill>
                  <bgColor rgb="FFFFFF99"/>
                </patternFill>
              </fill>
            </x14:dxf>
          </x14:cfRule>
          <xm:sqref>G12</xm:sqref>
        </x14:conditionalFormatting>
        <x14:conditionalFormatting xmlns:xm="http://schemas.microsoft.com/office/excel/2006/main">
          <x14:cfRule type="expression" priority="16" id="{3C0357B7-C2CB-41E9-B9B9-810FDDB8612A}">
            <xm:f>G8=admin!$G$3</xm:f>
            <x14:dxf>
              <fill>
                <patternFill>
                  <bgColor rgb="FFFFFF99"/>
                </patternFill>
              </fill>
            </x14:dxf>
          </x14:cfRule>
          <xm:sqref>G13</xm:sqref>
        </x14:conditionalFormatting>
        <x14:conditionalFormatting xmlns:xm="http://schemas.microsoft.com/office/excel/2006/main">
          <x14:cfRule type="expression" priority="15" id="{7DF9D1D2-6D3B-4F0E-9653-C52A9E71B3CD}">
            <xm:f>G8=admin!$G$3</xm:f>
            <x14:dxf>
              <fill>
                <patternFill>
                  <bgColor rgb="FFFFFF99"/>
                </patternFill>
              </fill>
            </x14:dxf>
          </x14:cfRule>
          <xm:sqref>G16</xm:sqref>
        </x14:conditionalFormatting>
        <x14:conditionalFormatting xmlns:xm="http://schemas.microsoft.com/office/excel/2006/main">
          <x14:cfRule type="expression" priority="14" id="{B3112A4C-DAC1-4ADA-A24F-13D8A53C5AC2}">
            <xm:f>G8=admin!$G$3</xm:f>
            <x14:dxf>
              <fill>
                <patternFill>
                  <bgColor rgb="FFFFFF99"/>
                </patternFill>
              </fill>
            </x14:dxf>
          </x14:cfRule>
          <xm:sqref>G10</xm:sqref>
        </x14:conditionalFormatting>
        <x14:conditionalFormatting xmlns:xm="http://schemas.microsoft.com/office/excel/2006/main">
          <x14:cfRule type="expression" priority="13" id="{2323B028-52AE-4E25-90C7-58A0C6352622}">
            <xm:f>G8=admin!$G$3</xm:f>
            <x14:dxf>
              <font>
                <color auto="1"/>
              </font>
            </x14:dxf>
          </x14:cfRule>
          <xm:sqref>G11</xm:sqref>
        </x14:conditionalFormatting>
        <x14:conditionalFormatting xmlns:xm="http://schemas.microsoft.com/office/excel/2006/main">
          <x14:cfRule type="expression" priority="12" id="{419F97F2-BBB1-4671-A395-AA64C3CFADE5}">
            <xm:f>G8=admin!$G$3</xm:f>
            <x14:dxf>
              <font>
                <color auto="1"/>
              </font>
            </x14:dxf>
          </x14:cfRule>
          <xm:sqref>G14</xm:sqref>
        </x14:conditionalFormatting>
        <x14:conditionalFormatting xmlns:xm="http://schemas.microsoft.com/office/excel/2006/main">
          <x14:cfRule type="expression" priority="11" id="{F6F85F8F-83E5-44E5-81D8-F82717440259}">
            <xm:f>G8=admin!$G$3</xm:f>
            <x14:dxf>
              <font>
                <color auto="1"/>
              </font>
            </x14:dxf>
          </x14:cfRule>
          <xm:sqref>G15</xm:sqref>
        </x14:conditionalFormatting>
        <x14:conditionalFormatting xmlns:xm="http://schemas.microsoft.com/office/excel/2006/main">
          <x14:cfRule type="expression" priority="10" id="{9E6F55C2-65D5-4089-BD63-EBD83DB627A9}">
            <xm:f>AND(F7=admin!$C$2,F8=admin!$G$3)</xm:f>
            <x14:dxf>
              <fill>
                <patternFill>
                  <bgColor rgb="FFFFFF99"/>
                </patternFill>
              </fill>
            </x14:dxf>
          </x14:cfRule>
          <xm:sqref>F12</xm:sqref>
        </x14:conditionalFormatting>
        <x14:conditionalFormatting xmlns:xm="http://schemas.microsoft.com/office/excel/2006/main">
          <x14:cfRule type="expression" priority="9" id="{D7AE31A2-02D4-4796-81F3-3F41D88BFE29}">
            <xm:f>F8=admin!$G$3</xm:f>
            <x14:dxf>
              <fill>
                <patternFill>
                  <bgColor rgb="FFFFFF99"/>
                </patternFill>
              </fill>
            </x14:dxf>
          </x14:cfRule>
          <xm:sqref>F13</xm:sqref>
        </x14:conditionalFormatting>
        <x14:conditionalFormatting xmlns:xm="http://schemas.microsoft.com/office/excel/2006/main">
          <x14:cfRule type="expression" priority="8" id="{75F04D0E-E702-44D8-82DB-E68CE376157A}">
            <xm:f>F8=admin!$G$3</xm:f>
            <x14:dxf>
              <fill>
                <patternFill>
                  <bgColor rgb="FFFFFF99"/>
                </patternFill>
              </fill>
            </x14:dxf>
          </x14:cfRule>
          <xm:sqref>F16</xm:sqref>
        </x14:conditionalFormatting>
        <x14:conditionalFormatting xmlns:xm="http://schemas.microsoft.com/office/excel/2006/main">
          <x14:cfRule type="expression" priority="7" id="{05D6850F-A4B5-498E-8844-EC09C21A83CC}">
            <xm:f>F8=admin!$G$3</xm:f>
            <x14:dxf>
              <fill>
                <patternFill>
                  <bgColor rgb="FFFFFF99"/>
                </patternFill>
              </fill>
            </x14:dxf>
          </x14:cfRule>
          <xm:sqref>F10</xm:sqref>
        </x14:conditionalFormatting>
        <x14:conditionalFormatting xmlns:xm="http://schemas.microsoft.com/office/excel/2006/main">
          <x14:cfRule type="expression" priority="6" id="{E4B02ED5-005D-44B8-923A-5E2EF6942480}">
            <xm:f>F8=admin!$G$3</xm:f>
            <x14:dxf>
              <font>
                <color auto="1"/>
              </font>
            </x14:dxf>
          </x14:cfRule>
          <xm:sqref>F11</xm:sqref>
        </x14:conditionalFormatting>
        <x14:conditionalFormatting xmlns:xm="http://schemas.microsoft.com/office/excel/2006/main">
          <x14:cfRule type="expression" priority="5" id="{E4D4B3FE-403E-46DD-A949-B90B1D9EB55A}">
            <xm:f>F8=admin!$G$3</xm:f>
            <x14:dxf>
              <font>
                <color auto="1"/>
              </font>
            </x14:dxf>
          </x14:cfRule>
          <xm:sqref>F14</xm:sqref>
        </x14:conditionalFormatting>
        <x14:conditionalFormatting xmlns:xm="http://schemas.microsoft.com/office/excel/2006/main">
          <x14:cfRule type="expression" priority="4" id="{89F18146-E45D-41C1-98DB-7591187A8C67}">
            <xm:f>F8=admin!$G$3</xm:f>
            <x14:dxf>
              <font>
                <color auto="1"/>
              </font>
            </x14:dxf>
          </x14:cfRule>
          <xm:sqref>F15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2000000}">
          <x14:formula1>
            <xm:f>admin!$G$2:$G$3</xm:f>
          </x14:formula1>
          <xm:sqref>C8:I8</xm:sqref>
        </x14:dataValidation>
        <x14:dataValidation type="list" allowBlank="1" showInputMessage="1" showErrorMessage="1" xr:uid="{00000000-0002-0000-0000-000003000000}">
          <x14:formula1>
            <xm:f>admin!$C$2:$C$17</xm:f>
          </x14:formula1>
          <xm:sqref>C7:I7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1"/>
  <sheetViews>
    <sheetView workbookViewId="0">
      <selection activeCell="G8" sqref="G8"/>
    </sheetView>
  </sheetViews>
  <sheetFormatPr baseColWidth="10" defaultRowHeight="14.4" x14ac:dyDescent="0.3"/>
  <cols>
    <col min="1" max="1" width="11.6640625" bestFit="1" customWidth="1"/>
    <col min="2" max="2" width="35.5546875" customWidth="1"/>
    <col min="3" max="3" width="42.88671875" customWidth="1"/>
    <col min="4" max="4" width="26.109375" customWidth="1"/>
    <col min="7" max="7" width="53" bestFit="1" customWidth="1"/>
    <col min="8" max="8" width="5.109375" customWidth="1"/>
    <col min="9" max="9" width="3.33203125" customWidth="1"/>
    <col min="10" max="10" width="37.6640625" customWidth="1"/>
  </cols>
  <sheetData>
    <row r="1" spans="1:13" s="30" customFormat="1" ht="27.6" x14ac:dyDescent="0.3">
      <c r="A1" s="29" t="s">
        <v>20</v>
      </c>
      <c r="B1" s="29"/>
      <c r="C1" s="29"/>
      <c r="D1" s="29" t="s">
        <v>21</v>
      </c>
      <c r="E1" s="29" t="s">
        <v>22</v>
      </c>
      <c r="F1" s="29"/>
      <c r="G1" s="29" t="s">
        <v>23</v>
      </c>
      <c r="H1" s="29"/>
      <c r="I1" s="29"/>
      <c r="J1" s="29" t="s">
        <v>26</v>
      </c>
      <c r="K1" s="29"/>
      <c r="L1" s="29"/>
      <c r="M1" s="29"/>
    </row>
    <row r="2" spans="1:13" s="30" customFormat="1" ht="27.6" x14ac:dyDescent="0.3">
      <c r="A2" s="29" t="s">
        <v>0</v>
      </c>
      <c r="B2" s="29" t="s">
        <v>36</v>
      </c>
      <c r="C2" s="29" t="str">
        <f>CONCATENATE(A2," - ",B2)</f>
        <v>A1 - Vaches laitières</v>
      </c>
      <c r="D2" s="31"/>
      <c r="E2" s="32">
        <v>1</v>
      </c>
      <c r="F2" s="29"/>
      <c r="G2" s="29" t="s">
        <v>24</v>
      </c>
      <c r="H2" s="29"/>
      <c r="I2" s="29"/>
      <c r="J2" s="29" t="s">
        <v>37</v>
      </c>
      <c r="K2" s="29"/>
      <c r="L2" s="29"/>
      <c r="M2" s="29"/>
    </row>
    <row r="3" spans="1:13" s="30" customFormat="1" ht="27.6" x14ac:dyDescent="0.3">
      <c r="A3" s="29" t="s">
        <v>1</v>
      </c>
      <c r="B3" s="29" t="s">
        <v>13</v>
      </c>
      <c r="C3" s="29" t="str">
        <f t="shared" ref="C3:C17" si="0">CONCATENATE(A3," - ",B3)</f>
        <v>A2 - Autres vaches, vaches mères lourdes</v>
      </c>
      <c r="D3" s="31">
        <v>50</v>
      </c>
      <c r="E3" s="32">
        <v>1</v>
      </c>
      <c r="F3" s="29"/>
      <c r="G3" s="29" t="s">
        <v>25</v>
      </c>
      <c r="H3" s="29"/>
      <c r="I3" s="29"/>
      <c r="J3" s="29" t="s">
        <v>39</v>
      </c>
      <c r="K3" s="29"/>
      <c r="L3" s="29"/>
      <c r="M3" s="29"/>
    </row>
    <row r="4" spans="1:13" s="30" customFormat="1" ht="27.6" x14ac:dyDescent="0.3">
      <c r="A4" s="29" t="s">
        <v>1</v>
      </c>
      <c r="B4" s="29" t="s">
        <v>14</v>
      </c>
      <c r="C4" s="29" t="str">
        <f t="shared" ref="C4:C5" si="1">CONCATENATE(A4," - ",B4)</f>
        <v>A2 - Autres vaches, vaches mères moyennes</v>
      </c>
      <c r="D4" s="31">
        <v>45</v>
      </c>
      <c r="E4" s="32">
        <v>1</v>
      </c>
      <c r="F4" s="29"/>
      <c r="G4" s="29"/>
      <c r="H4" s="29"/>
      <c r="I4" s="29"/>
      <c r="J4" s="29"/>
      <c r="K4" s="29"/>
      <c r="L4" s="29"/>
      <c r="M4" s="29"/>
    </row>
    <row r="5" spans="1:13" s="30" customFormat="1" x14ac:dyDescent="0.3">
      <c r="A5" s="29" t="s">
        <v>1</v>
      </c>
      <c r="B5" s="29" t="s">
        <v>15</v>
      </c>
      <c r="C5" s="29" t="str">
        <f t="shared" si="1"/>
        <v>A2 - Autres vaches, vaches mères légères</v>
      </c>
      <c r="D5" s="31">
        <v>38</v>
      </c>
      <c r="E5" s="32">
        <v>1</v>
      </c>
      <c r="F5" s="29"/>
      <c r="G5" s="29"/>
      <c r="H5" s="29"/>
      <c r="I5" s="29"/>
      <c r="J5" s="29"/>
      <c r="K5" s="29"/>
      <c r="L5" s="29"/>
      <c r="M5" s="29"/>
    </row>
    <row r="6" spans="1:13" s="30" customFormat="1" x14ac:dyDescent="0.3">
      <c r="A6" s="29" t="s">
        <v>40</v>
      </c>
      <c r="B6" s="29" t="s">
        <v>38</v>
      </c>
      <c r="C6" s="29" t="str">
        <f>CONCATENATE(A6," - ",B6)</f>
        <v>A5/A9 - Veau allaité jusque'à 160 jours</v>
      </c>
      <c r="D6" s="31">
        <v>2.8</v>
      </c>
      <c r="E6" s="32">
        <v>0.13</v>
      </c>
      <c r="F6" s="29"/>
      <c r="G6" s="29"/>
      <c r="H6" s="29"/>
      <c r="I6" s="29"/>
      <c r="J6" s="29"/>
      <c r="K6" s="29"/>
      <c r="L6" s="29"/>
      <c r="M6" s="29"/>
    </row>
    <row r="7" spans="1:13" s="30" customFormat="1" ht="27.6" x14ac:dyDescent="0.3">
      <c r="A7" s="29" t="s">
        <v>41</v>
      </c>
      <c r="B7" s="29" t="s">
        <v>42</v>
      </c>
      <c r="C7" s="29" t="str">
        <f>CONCATENATE(A7," - ",B7)</f>
        <v>A4/A8 - Veau allaité, &gt;160-365 jours, léger, &lt; 200 kg PM</v>
      </c>
      <c r="D7" s="31">
        <v>17.8</v>
      </c>
      <c r="E7" s="32">
        <v>0.33</v>
      </c>
      <c r="F7" s="29"/>
      <c r="G7" s="29"/>
      <c r="H7" s="29"/>
      <c r="I7" s="29"/>
      <c r="J7" s="29"/>
      <c r="K7" s="29"/>
      <c r="L7" s="29"/>
      <c r="M7" s="29"/>
    </row>
    <row r="8" spans="1:13" s="30" customFormat="1" ht="27.6" x14ac:dyDescent="0.3">
      <c r="A8" s="29" t="s">
        <v>41</v>
      </c>
      <c r="B8" s="29" t="s">
        <v>43</v>
      </c>
      <c r="C8" s="29" t="str">
        <f>CONCATENATE(A8," - ",B8)</f>
        <v>A4/A8 - Veau allaité, &gt;160-365 jours, moyen, &lt;250 kg PM</v>
      </c>
      <c r="D8" s="31">
        <v>18.8</v>
      </c>
      <c r="E8" s="32">
        <v>0.33</v>
      </c>
      <c r="F8" s="29"/>
      <c r="G8" s="29"/>
      <c r="H8" s="29"/>
      <c r="I8" s="29"/>
      <c r="J8" s="29"/>
      <c r="K8" s="29"/>
      <c r="L8" s="29"/>
      <c r="M8" s="29"/>
    </row>
    <row r="9" spans="1:13" s="30" customFormat="1" ht="27.6" x14ac:dyDescent="0.3">
      <c r="A9" s="29" t="s">
        <v>41</v>
      </c>
      <c r="B9" s="29" t="s">
        <v>44</v>
      </c>
      <c r="C9" s="29" t="str">
        <f>CONCATENATE(A9," - ",B9)</f>
        <v>A4/A8 - Veau allaité, &gt;160-365 jours, lourd, &gt; 250 kg PM</v>
      </c>
      <c r="D9" s="31">
        <v>19.7</v>
      </c>
      <c r="E9" s="32">
        <v>0.33</v>
      </c>
      <c r="F9" s="29"/>
      <c r="G9" s="29"/>
      <c r="H9" s="29"/>
      <c r="I9" s="29"/>
      <c r="J9" s="29"/>
      <c r="K9" s="29"/>
      <c r="L9" s="29"/>
      <c r="M9" s="29"/>
    </row>
    <row r="10" spans="1:13" s="30" customFormat="1" x14ac:dyDescent="0.3">
      <c r="A10" s="29" t="s">
        <v>2</v>
      </c>
      <c r="B10" s="29" t="s">
        <v>16</v>
      </c>
      <c r="C10" s="29" t="str">
        <f t="shared" si="0"/>
        <v>A3 - Bovins femelles, plus de 730 jours</v>
      </c>
      <c r="D10" s="31">
        <v>33</v>
      </c>
      <c r="E10" s="32">
        <v>0.6</v>
      </c>
      <c r="F10" s="29"/>
      <c r="G10" s="29"/>
      <c r="H10" s="29"/>
      <c r="I10" s="29"/>
      <c r="J10" s="29"/>
      <c r="K10" s="29"/>
      <c r="L10" s="29"/>
      <c r="M10" s="29"/>
    </row>
    <row r="11" spans="1:13" s="30" customFormat="1" x14ac:dyDescent="0.3">
      <c r="A11" s="29" t="s">
        <v>2</v>
      </c>
      <c r="B11" s="29" t="s">
        <v>45</v>
      </c>
      <c r="C11" s="29" t="str">
        <f t="shared" ref="C11" si="2">CONCATENATE(A11," - ",B11)</f>
        <v>A3 - Bovins femelles, &gt;365-730 jours</v>
      </c>
      <c r="D11" s="31">
        <v>26</v>
      </c>
      <c r="E11" s="32">
        <v>0.4</v>
      </c>
      <c r="F11" s="29"/>
      <c r="G11" s="29"/>
      <c r="H11" s="29"/>
      <c r="I11" s="29"/>
      <c r="J11" s="29"/>
      <c r="K11" s="29"/>
      <c r="L11" s="29"/>
      <c r="M11" s="29"/>
    </row>
    <row r="12" spans="1:13" s="30" customFormat="1" x14ac:dyDescent="0.3">
      <c r="A12" s="29" t="s">
        <v>3</v>
      </c>
      <c r="B12" s="29" t="s">
        <v>46</v>
      </c>
      <c r="C12" s="29" t="str">
        <f t="shared" si="0"/>
        <v>A4 - Bovins femelles, &gt;160-365 jours</v>
      </c>
      <c r="D12" s="31">
        <v>20.2</v>
      </c>
      <c r="E12" s="32">
        <v>0.33</v>
      </c>
      <c r="F12" s="29"/>
      <c r="G12" s="29"/>
      <c r="H12" s="29"/>
      <c r="I12" s="29"/>
      <c r="J12" s="29"/>
      <c r="K12" s="29"/>
      <c r="L12" s="29"/>
      <c r="M12" s="29"/>
    </row>
    <row r="13" spans="1:13" s="30" customFormat="1" x14ac:dyDescent="0.3">
      <c r="A13" s="29" t="s">
        <v>4</v>
      </c>
      <c r="B13" s="29" t="s">
        <v>17</v>
      </c>
      <c r="C13" s="29" t="str">
        <f t="shared" si="0"/>
        <v>A5 - Bovins femelles, 160 jours ou moins</v>
      </c>
      <c r="D13" s="31">
        <v>6</v>
      </c>
      <c r="E13" s="32">
        <v>0.13</v>
      </c>
      <c r="F13" s="29"/>
      <c r="G13" s="29"/>
      <c r="H13" s="29"/>
      <c r="I13" s="29"/>
      <c r="J13" s="29"/>
      <c r="K13" s="29"/>
      <c r="L13" s="29"/>
      <c r="M13" s="29"/>
    </row>
    <row r="14" spans="1:13" s="30" customFormat="1" x14ac:dyDescent="0.3">
      <c r="A14" s="29" t="s">
        <v>5</v>
      </c>
      <c r="B14" s="29" t="s">
        <v>18</v>
      </c>
      <c r="C14" s="29" t="str">
        <f t="shared" si="0"/>
        <v>A6 - Bovins mâles, plus de 730 jours</v>
      </c>
      <c r="D14" s="31">
        <v>33</v>
      </c>
      <c r="E14" s="32">
        <v>0.6</v>
      </c>
      <c r="F14" s="29"/>
      <c r="G14" s="29"/>
      <c r="H14" s="29"/>
      <c r="I14" s="29"/>
      <c r="J14" s="29"/>
      <c r="K14" s="29"/>
      <c r="L14" s="29"/>
      <c r="M14" s="29"/>
    </row>
    <row r="15" spans="1:13" s="30" customFormat="1" x14ac:dyDescent="0.3">
      <c r="A15" s="29" t="s">
        <v>6</v>
      </c>
      <c r="B15" s="29" t="s">
        <v>47</v>
      </c>
      <c r="C15" s="29" t="str">
        <f t="shared" si="0"/>
        <v>A7 - Bovins mâles, &gt;365-730 jours</v>
      </c>
      <c r="D15" s="31">
        <v>26</v>
      </c>
      <c r="E15" s="32">
        <v>0.4</v>
      </c>
      <c r="F15" s="29"/>
      <c r="G15" s="29"/>
      <c r="H15" s="29"/>
      <c r="I15" s="29"/>
      <c r="J15" s="29"/>
      <c r="K15" s="29"/>
      <c r="L15" s="29"/>
      <c r="M15" s="29"/>
    </row>
    <row r="16" spans="1:13" s="30" customFormat="1" x14ac:dyDescent="0.3">
      <c r="A16" s="29" t="s">
        <v>7</v>
      </c>
      <c r="B16" s="29" t="s">
        <v>48</v>
      </c>
      <c r="C16" s="29" t="str">
        <f t="shared" si="0"/>
        <v>A8 - Bovins mâles, &gt;160-365 jours</v>
      </c>
      <c r="D16" s="31">
        <v>20.2</v>
      </c>
      <c r="E16" s="32">
        <v>0.33</v>
      </c>
      <c r="F16" s="29"/>
      <c r="G16" s="29"/>
      <c r="H16" s="29"/>
      <c r="I16" s="29"/>
      <c r="J16" s="29"/>
      <c r="K16" s="29"/>
      <c r="L16" s="29"/>
      <c r="M16" s="29"/>
    </row>
    <row r="17" spans="1:13" s="30" customFormat="1" x14ac:dyDescent="0.3">
      <c r="A17" s="29" t="s">
        <v>8</v>
      </c>
      <c r="B17" s="29" t="s">
        <v>19</v>
      </c>
      <c r="C17" s="29" t="str">
        <f t="shared" si="0"/>
        <v>A9 - Bovins mâles, 160 jours ou moins</v>
      </c>
      <c r="D17" s="31">
        <v>6</v>
      </c>
      <c r="E17" s="32">
        <v>0.13</v>
      </c>
      <c r="F17" s="29"/>
      <c r="G17" s="29"/>
      <c r="H17" s="29"/>
      <c r="I17" s="29"/>
      <c r="J17" s="29"/>
      <c r="K17" s="29"/>
      <c r="L17" s="29"/>
      <c r="M17" s="29"/>
    </row>
    <row r="18" spans="1:13" x14ac:dyDescent="0.3">
      <c r="A18" s="28"/>
      <c r="B18" s="28"/>
      <c r="C18" s="28"/>
      <c r="D18" s="28"/>
      <c r="E18" s="28"/>
      <c r="F18" s="28"/>
      <c r="G18" s="28"/>
      <c r="H18" s="28"/>
      <c r="I18" s="28"/>
      <c r="J18" s="28"/>
      <c r="K18" s="28"/>
      <c r="L18" s="28"/>
      <c r="M18" s="28"/>
    </row>
    <row r="19" spans="1:13" x14ac:dyDescent="0.3">
      <c r="A19" s="28"/>
      <c r="B19" s="28"/>
      <c r="C19" s="28"/>
      <c r="D19" s="28"/>
      <c r="E19" s="28"/>
      <c r="F19" s="28"/>
      <c r="G19" s="28"/>
      <c r="H19" s="28"/>
      <c r="I19" s="28"/>
      <c r="J19" s="28"/>
      <c r="K19" s="28"/>
      <c r="L19" s="28"/>
      <c r="M19" s="28"/>
    </row>
    <row r="20" spans="1:13" x14ac:dyDescent="0.3">
      <c r="A20" s="28"/>
      <c r="B20" s="28"/>
      <c r="C20" s="28"/>
      <c r="D20" s="28"/>
      <c r="E20" s="28"/>
      <c r="F20" s="28"/>
      <c r="G20" s="28"/>
      <c r="H20" s="28"/>
      <c r="I20" s="28"/>
      <c r="J20" s="28"/>
      <c r="K20" s="28"/>
      <c r="L20" s="28"/>
      <c r="M20" s="28"/>
    </row>
    <row r="21" spans="1:13" x14ac:dyDescent="0.3">
      <c r="A21" s="28"/>
      <c r="B21" s="28"/>
      <c r="C21" s="28"/>
      <c r="D21" s="28"/>
      <c r="E21" s="28"/>
      <c r="F21" s="28"/>
      <c r="G21" s="28"/>
      <c r="H21" s="28"/>
      <c r="I21" s="28"/>
      <c r="J21" s="28"/>
      <c r="K21" s="28"/>
      <c r="L21" s="28"/>
      <c r="M21" s="28"/>
    </row>
  </sheetData>
  <sheetProtection password="DC82" sheet="1" selectLockedCells="1"/>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berechnung_standard</vt:lpstr>
      <vt:lpstr>admin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Lukas Kneubühler</dc:creator>
  <cp:lastModifiedBy>Dominique</cp:lastModifiedBy>
  <cp:lastPrinted>2022-08-05T06:24:43Z</cp:lastPrinted>
  <dcterms:created xsi:type="dcterms:W3CDTF">2022-07-11T13:23:13Z</dcterms:created>
  <dcterms:modified xsi:type="dcterms:W3CDTF">2023-01-12T11:33:03Z</dcterms:modified>
</cp:coreProperties>
</file>